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445" activeTab="0"/>
  </bookViews>
  <sheets>
    <sheet name="Καττιμέρι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<sst xmlns="http://schemas.openxmlformats.org/spreadsheetml/2006/main" count="66" uniqueCount="55">
  <si>
    <t>ΚΑΤΤΙΜΕΡΙ</t>
  </si>
  <si>
    <t>Τρόπος παρασκευής: τηγάνισμα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</si>
  <si>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</si>
  <si>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</si>
  <si>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</si>
  <si>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</si>
  <si>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</si>
  <si>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</si>
  <si>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</si>
  <si>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</si>
  <si>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</si>
  <si>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</si>
  <si>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</si>
  <si>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</si>
  <si>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</si>
  <si>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</si>
  <si>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</si>
  <si>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</si>
  <si>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</si>
  <si>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</si>
  <si>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</si>
  <si>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</si>
  <si>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</si>
  <si>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1/2 κιλό αλεύρι χωριάτικο</t>
  </si>
  <si>
    <t>1,5 ποτήρια νερό</t>
  </si>
  <si>
    <t>1/5 φλιτζ. φυστικέλαιο</t>
  </si>
  <si>
    <t>1/2 κ.γ. αλάτι</t>
  </si>
  <si>
    <t>μέλι</t>
  </si>
  <si>
    <t>ελαιόλαδο</t>
  </si>
  <si>
    <t>-</t>
  </si>
  <si>
    <t>ζάχαρη</t>
  </si>
  <si>
    <t>κανέλα</t>
  </si>
  <si>
    <t>φυστικέλαιο</t>
  </si>
  <si>
    <t>ΣΥΝΟΛΟ</t>
  </si>
  <si>
    <t>ΣΥΝΟΛΟ ΣΕ 100g ΕΤΟΙΜΟΥ ΠΡΟΪΟΝΤΟΣ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</si>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</sst>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0">
    <xf numFmtId="0" fontId="0" fillId="0" borderId="0" xfId="0" applyAlignment="1">
      <alignment/>
    </xf>
    <xf numFmtId="2" fontId="19" fillId="0" borderId="0" xfId="56" applyNumberFormat="1" applyFont="1" applyAlignment="1">
      <alignment wrapText="1"/>
      <protection/>
    </xf>
    <xf numFmtId="2" fontId="0" fillId="0" borderId="0" xfId="56" applyNumberFormat="1">
      <alignment/>
      <protection/>
    </xf>
    <xf numFmtId="2" fontId="0" fillId="0" borderId="0" xfId="0" applyNumberFormat="1" applyFont="1" applyAlignment="1">
      <alignment/>
    </xf>
    <xf numFmtId="2" fontId="20" fillId="0" borderId="10" xfId="0" applyNumberFormat="1" applyFont="1" applyBorder="1" applyAlignment="1">
      <alignment wrapText="1" shrinkToFit="1"/>
    </xf>
    <xf numFmtId="2" fontId="20" fillId="0" borderId="11" xfId="0" applyNumberFormat="1" applyFont="1" applyBorder="1" applyAlignment="1">
      <alignment wrapText="1" shrinkToFit="1"/>
    </xf>
    <xf numFmtId="2" fontId="20" fillId="0" borderId="12" xfId="0" applyNumberFormat="1" applyFont="1" applyBorder="1" applyAlignment="1">
      <alignment wrapText="1" shrinkToFit="1"/>
    </xf>
    <xf numFmtId="2" fontId="0" fillId="0" borderId="10" xfId="56" applyNumberFormat="1" applyBorder="1" applyAlignment="1">
      <alignment wrapText="1"/>
      <protection/>
    </xf>
    <xf numFmtId="2" fontId="0" fillId="0" borderId="11" xfId="56" applyNumberFormat="1" applyBorder="1">
      <alignment/>
      <protection/>
    </xf>
    <xf numFmtId="2" fontId="0" fillId="0" borderId="12" xfId="56" applyNumberFormat="1" applyBorder="1">
      <alignment/>
      <protection/>
    </xf>
    <xf numFmtId="2" fontId="0" fillId="0" borderId="13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2" fontId="0" fillId="0" borderId="15" xfId="56" applyNumberFormat="1" applyBorder="1" applyAlignment="1">
      <alignment wrapText="1"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0" xfId="56" applyNumberFormat="1" applyAlignment="1">
      <alignment wrapText="1"/>
      <protection/>
    </xf>
    <xf numFmtId="2" fontId="0" fillId="0" borderId="18" xfId="0" applyNumberFormat="1" applyFont="1" applyBorder="1" applyAlignment="1">
      <alignment wrapText="1"/>
    </xf>
    <xf numFmtId="2" fontId="20" fillId="0" borderId="18" xfId="0" applyNumberFormat="1" applyFont="1" applyBorder="1" applyAlignment="1">
      <alignment wrapText="1" shrinkToFit="1"/>
    </xf>
    <xf numFmtId="2" fontId="0" fillId="0" borderId="0" xfId="56" applyNumberFormat="1" applyBorder="1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ARA\Desktop\&#928;&#932;&#933;&#935;&#921;&#913;&#922;&#919;%20&#917;&#929;&#915;&#913;&#931;&#921;&#913;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</sheetNames>
    <sheetDataSet>
      <sheetData sheetId="0">
        <row r="7">
          <cell r="B7">
            <v>310</v>
          </cell>
          <cell r="C7">
            <v>14</v>
          </cell>
          <cell r="D7">
            <v>63.9</v>
          </cell>
          <cell r="E7">
            <v>12.7</v>
          </cell>
          <cell r="F7">
            <v>2.2</v>
          </cell>
          <cell r="G7">
            <v>8.6</v>
          </cell>
          <cell r="H7">
            <v>0</v>
          </cell>
          <cell r="I7">
            <v>61.8</v>
          </cell>
          <cell r="J7">
            <v>2.1</v>
          </cell>
          <cell r="K7">
            <v>38</v>
          </cell>
          <cell r="L7">
            <v>320</v>
          </cell>
          <cell r="M7">
            <v>120</v>
          </cell>
          <cell r="P7">
            <v>3</v>
          </cell>
          <cell r="Q7">
            <v>340</v>
          </cell>
          <cell r="R7">
            <v>3.9</v>
          </cell>
          <cell r="S7">
            <v>2.9</v>
          </cell>
          <cell r="T7">
            <v>0.45</v>
          </cell>
          <cell r="U7">
            <v>53</v>
          </cell>
          <cell r="W7">
            <v>1.4</v>
          </cell>
          <cell r="X7">
            <v>0.09</v>
          </cell>
          <cell r="Y7">
            <v>0</v>
          </cell>
          <cell r="Z7">
            <v>0.7</v>
          </cell>
          <cell r="AA7">
            <v>0.5</v>
          </cell>
          <cell r="AB7">
            <v>0</v>
          </cell>
          <cell r="AC7">
            <v>57</v>
          </cell>
          <cell r="AD7">
            <v>0</v>
          </cell>
          <cell r="AE7">
            <v>0</v>
          </cell>
          <cell r="AF7">
            <v>0</v>
          </cell>
          <cell r="AG7">
            <v>1.4</v>
          </cell>
          <cell r="AH7">
            <v>6.387096774193548</v>
          </cell>
          <cell r="AI7">
            <v>16.387096774193548</v>
          </cell>
          <cell r="AJ7">
            <v>82.45161290322581</v>
          </cell>
          <cell r="AK7">
            <v>0.8709677419354839</v>
          </cell>
          <cell r="AL7">
            <v>2.7096774193548385</v>
          </cell>
          <cell r="AM7">
            <v>0.3</v>
          </cell>
          <cell r="AN7">
            <v>0.3</v>
          </cell>
          <cell r="AO7">
            <v>1</v>
          </cell>
        </row>
        <row r="27">
          <cell r="B27">
            <v>420</v>
          </cell>
          <cell r="C27" t="str">
            <v>tr</v>
          </cell>
          <cell r="D27">
            <v>105</v>
          </cell>
          <cell r="E27" t="str">
            <v>tr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105</v>
          </cell>
          <cell r="K27">
            <v>2</v>
          </cell>
          <cell r="L27" t="str">
            <v>tr</v>
          </cell>
          <cell r="M27" t="str">
            <v>tr</v>
          </cell>
          <cell r="P27" t="str">
            <v>tr</v>
          </cell>
          <cell r="Q27">
            <v>2</v>
          </cell>
          <cell r="R27" t="str">
            <v>tr</v>
          </cell>
          <cell r="S27">
            <v>0.2</v>
          </cell>
          <cell r="T27">
            <v>0.02</v>
          </cell>
          <cell r="U27" t="str">
            <v>tr</v>
          </cell>
          <cell r="V27" t="str">
            <v>tr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100</v>
          </cell>
          <cell r="AK27">
            <v>0</v>
          </cell>
          <cell r="AL27">
            <v>100</v>
          </cell>
          <cell r="AM27">
            <v>0</v>
          </cell>
          <cell r="AN27">
            <v>0</v>
          </cell>
          <cell r="AO27">
            <v>0</v>
          </cell>
        </row>
        <row r="98">
          <cell r="B98">
            <v>899</v>
          </cell>
          <cell r="C98" t="str">
            <v>tr</v>
          </cell>
          <cell r="D98">
            <v>0</v>
          </cell>
          <cell r="E98" t="str">
            <v>tr</v>
          </cell>
          <cell r="F98">
            <v>99.9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 t="str">
            <v>tr</v>
          </cell>
          <cell r="L98" t="str">
            <v>tr</v>
          </cell>
          <cell r="M98" t="str">
            <v>tr</v>
          </cell>
          <cell r="N98" t="str">
            <v>tr</v>
          </cell>
          <cell r="O98" t="str">
            <v>tr</v>
          </cell>
          <cell r="P98" t="str">
            <v>tr</v>
          </cell>
          <cell r="Q98" t="str">
            <v>tr</v>
          </cell>
          <cell r="R98" t="str">
            <v>tr</v>
          </cell>
          <cell r="S98" t="str">
            <v>tr</v>
          </cell>
          <cell r="T98" t="str">
            <v>tr</v>
          </cell>
          <cell r="U98" t="str">
            <v>tr</v>
          </cell>
          <cell r="V98" t="str">
            <v>n</v>
          </cell>
          <cell r="W98" t="str">
            <v>tr</v>
          </cell>
          <cell r="X98" t="str">
            <v>tr</v>
          </cell>
          <cell r="Y98" t="str">
            <v>tr</v>
          </cell>
          <cell r="Z98" t="str">
            <v>tr</v>
          </cell>
          <cell r="AA98" t="str">
            <v>tr</v>
          </cell>
          <cell r="AB98">
            <v>0</v>
          </cell>
          <cell r="AC98" t="str">
            <v>tr</v>
          </cell>
          <cell r="AD98">
            <v>0</v>
          </cell>
          <cell r="AE98">
            <v>0</v>
          </cell>
          <cell r="AF98">
            <v>0</v>
          </cell>
          <cell r="AG98">
            <v>15.16</v>
          </cell>
          <cell r="AH98">
            <v>100.0111234705228</v>
          </cell>
          <cell r="AJ98">
            <v>0</v>
          </cell>
          <cell r="AK98">
            <v>18.82091212458287</v>
          </cell>
          <cell r="AL98">
            <v>0</v>
          </cell>
          <cell r="AM98">
            <v>18.8</v>
          </cell>
          <cell r="AN98">
            <v>47.8</v>
          </cell>
          <cell r="AO98">
            <v>28.5</v>
          </cell>
        </row>
        <row r="149">
          <cell r="B149">
            <v>304</v>
          </cell>
          <cell r="C149">
            <v>17.1</v>
          </cell>
          <cell r="D149">
            <v>82.4</v>
          </cell>
          <cell r="E149">
            <v>0.3</v>
          </cell>
          <cell r="F149">
            <v>0</v>
          </cell>
          <cell r="G149">
            <v>0.2</v>
          </cell>
          <cell r="H149">
            <v>0</v>
          </cell>
          <cell r="I149" t="str">
            <v>-</v>
          </cell>
          <cell r="J149">
            <v>82.12</v>
          </cell>
          <cell r="K149">
            <v>6</v>
          </cell>
          <cell r="L149">
            <v>4</v>
          </cell>
          <cell r="M149">
            <v>2</v>
          </cell>
          <cell r="N149" t="str">
            <v>-</v>
          </cell>
          <cell r="O149">
            <v>0.08</v>
          </cell>
          <cell r="P149">
            <v>4</v>
          </cell>
          <cell r="Q149">
            <v>52</v>
          </cell>
          <cell r="R149">
            <v>0.42</v>
          </cell>
          <cell r="S149">
            <v>0.22</v>
          </cell>
          <cell r="T149">
            <v>0.036</v>
          </cell>
          <cell r="U149">
            <v>0.8</v>
          </cell>
          <cell r="W149">
            <v>0</v>
          </cell>
          <cell r="X149">
            <v>0.038</v>
          </cell>
          <cell r="Y149">
            <v>0</v>
          </cell>
          <cell r="Z149">
            <v>0.121</v>
          </cell>
          <cell r="AA149">
            <v>0.024</v>
          </cell>
          <cell r="AB149">
            <v>0</v>
          </cell>
          <cell r="AC149">
            <v>2</v>
          </cell>
          <cell r="AD149">
            <v>0.5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0.39473684210526316</v>
          </cell>
          <cell r="AJ149">
            <v>108.42105263157895</v>
          </cell>
          <cell r="AK149">
            <v>0</v>
          </cell>
          <cell r="AL149">
            <v>108.05263157894737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30"/>
  <sheetViews>
    <sheetView tabSelected="1" view="pageLayout" zoomScale="55" zoomScaleNormal="55" zoomScalePageLayoutView="55" workbookViewId="0" topLeftCell="A40">
      <selection activeCell="A19" sqref="A19:IV19"/>
    </sheetView>
  </sheetViews>
  <sheetFormatPr defaultColWidth="9.140625" defaultRowHeight="15"/>
  <cols>
    <col min="1" max="1" width="25.421875" style="16" customWidth="1"/>
    <col min="2" max="3" width="9.140625" style="2" customWidth="1"/>
    <col min="4" max="4" width="10.421875" style="2" customWidth="1"/>
    <col min="5" max="5" width="16.421875" style="2" customWidth="1"/>
    <col min="6" max="8" width="9.140625" style="2" customWidth="1"/>
    <col min="9" max="9" width="11.57421875" style="2" customWidth="1"/>
    <col min="10" max="12" width="9.140625" style="2" customWidth="1"/>
    <col min="13" max="13" width="11.28125" style="2" customWidth="1"/>
    <col min="14" max="14" width="11.8515625" style="2" customWidth="1"/>
    <col min="15" max="15" width="9.140625" style="2" customWidth="1"/>
    <col min="16" max="16" width="14.140625" style="2" customWidth="1"/>
    <col min="17" max="17" width="10.421875" style="2" customWidth="1"/>
    <col min="18" max="18" width="11.8515625" style="2" customWidth="1"/>
    <col min="19" max="19" width="10.421875" style="2" customWidth="1"/>
    <col min="20" max="21" width="9.140625" style="2" customWidth="1"/>
    <col min="22" max="22" width="11.140625" style="2" customWidth="1"/>
    <col min="23" max="16384" width="9.140625" style="2" customWidth="1"/>
  </cols>
  <sheetData>
    <row r="1" spans="1:47" ht="18">
      <c r="A1" s="1" t="s">
        <v>0</v>
      </c>
      <c r="B1" s="1"/>
      <c r="C1" s="1"/>
      <c r="D1" s="1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" ht="18">
      <c r="A2" s="1" t="s">
        <v>1</v>
      </c>
      <c r="B2" s="1"/>
      <c r="C2" s="1"/>
      <c r="D2" s="1"/>
    </row>
    <row r="4" spans="1:23" ht="30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6" t="s">
        <v>22</v>
      </c>
      <c r="W4" s="3"/>
    </row>
    <row r="5" spans="1:22" ht="14.25">
      <c r="A5" s="7" t="s">
        <v>23</v>
      </c>
      <c r="B5" s="8">
        <v>500</v>
      </c>
      <c r="C5" s="8">
        <f>5*'[1]ΣΥΣΤΑΣΗ ΤΡΟΦΙΜΩΝ'!B7</f>
        <v>1550</v>
      </c>
      <c r="D5" s="8">
        <f>5*'[1]ΣΥΣΤΑΣΗ ΤΡΟΦΙΜΩΝ'!C7</f>
        <v>70</v>
      </c>
      <c r="E5" s="8">
        <f>5*'[1]ΣΥΣΤΑΣΗ ΤΡΟΦΙΜΩΝ'!D7</f>
        <v>319.5</v>
      </c>
      <c r="F5" s="8">
        <f>5*'[1]ΣΥΣΤΑΣΗ ΤΡΟΦΙΜΩΝ'!E7</f>
        <v>63.5</v>
      </c>
      <c r="G5" s="8">
        <f>5*'[1]ΣΥΣΤΑΣΗ ΤΡΟΦΙΜΩΝ'!F7</f>
        <v>11</v>
      </c>
      <c r="H5" s="8">
        <f>5*'[1]ΣΥΣΤΑΣΗ ΤΡΟΦΙΜΩΝ'!G7</f>
        <v>43</v>
      </c>
      <c r="I5" s="8">
        <f>5*'[1]ΣΥΣΤΑΣΗ ΤΡΟΦΙΜΩΝ'!H7</f>
        <v>0</v>
      </c>
      <c r="J5" s="8">
        <f>5*'[1]ΣΥΣΤΑΣΗ ΤΡΟΦΙΜΩΝ'!I7</f>
        <v>309</v>
      </c>
      <c r="K5" s="8">
        <f>5*'[1]ΣΥΣΤΑΣΗ ΤΡΟΦΙΜΩΝ'!J7</f>
        <v>10.5</v>
      </c>
      <c r="L5" s="8">
        <f>5*'[1]ΣΥΣΤΑΣΗ ΤΡΟΦΙΜΩΝ'!K7</f>
        <v>190</v>
      </c>
      <c r="M5" s="8">
        <f>5*'[1]ΣΥΣΤΑΣΗ ΤΡΟΦΙΜΩΝ'!L7</f>
        <v>1600</v>
      </c>
      <c r="N5" s="8">
        <f>5*'[1]ΣΥΣΤΑΣΗ ΤΡΟΦΙΜΩΝ'!M7</f>
        <v>600</v>
      </c>
      <c r="O5" s="8">
        <f>5*'[1]ΣΥΣΤΑΣΗ ΤΡΟΦΙΜΩΝ'!N7</f>
        <v>0</v>
      </c>
      <c r="P5" s="8">
        <f>5*'[1]ΣΥΣΤΑΣΗ ΤΡΟΦΙΜΩΝ'!O7</f>
        <v>0</v>
      </c>
      <c r="Q5" s="8">
        <f>5*'[1]ΣΥΣΤΑΣΗ ΤΡΟΦΙΜΩΝ'!P7</f>
        <v>15</v>
      </c>
      <c r="R5" s="8">
        <f>5*'[1]ΣΥΣΤΑΣΗ ΤΡΟΦΙΜΩΝ'!Q7</f>
        <v>1700</v>
      </c>
      <c r="S5" s="8">
        <f>5*'[1]ΣΥΣΤΑΣΗ ΤΡΟΦΙΜΩΝ'!R7</f>
        <v>19.5</v>
      </c>
      <c r="T5" s="8">
        <f>5*'[1]ΣΥΣΤΑΣΗ ΤΡΟΦΙΜΩΝ'!S7</f>
        <v>14.5</v>
      </c>
      <c r="U5" s="8">
        <f>5*'[1]ΣΥΣΤΑΣΗ ΤΡΟΦΙΜΩΝ'!T7</f>
        <v>2.25</v>
      </c>
      <c r="V5" s="9">
        <f>5*'[1]ΣΥΣΤΑΣΗ ΤΡΟΦΙΜΩΝ'!U7</f>
        <v>265</v>
      </c>
    </row>
    <row r="6" spans="1:22" ht="14.25">
      <c r="A6" s="10" t="s">
        <v>24</v>
      </c>
      <c r="B6" s="11">
        <v>360</v>
      </c>
      <c r="C6" s="11"/>
      <c r="D6" s="11">
        <v>360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2"/>
    </row>
    <row r="7" spans="1:22" ht="14.25">
      <c r="A7" s="10" t="s">
        <v>25</v>
      </c>
      <c r="B7" s="11">
        <v>44</v>
      </c>
      <c r="C7" s="11">
        <f>0.44*'[1]ΣΥΣΤΑΣΗ ΤΡΟΦΙΜΩΝ'!B98</f>
        <v>395.56</v>
      </c>
      <c r="D7" s="11" t="str">
        <f>'[1]ΣΥΣΤΑΣΗ ΤΡΟΦΙΜΩΝ'!C98</f>
        <v>tr</v>
      </c>
      <c r="E7" s="11">
        <f>0.44*'[1]ΣΥΣΤΑΣΗ ΤΡΟΦΙΜΩΝ'!D98</f>
        <v>0</v>
      </c>
      <c r="F7" s="11" t="str">
        <f>'[1]ΣΥΣΤΑΣΗ ΤΡΟΦΙΜΩΝ'!E98</f>
        <v>tr</v>
      </c>
      <c r="G7" s="11">
        <f>0.44*'[1]ΣΥΣΤΑΣΗ ΤΡΟΦΙΜΩΝ'!F98</f>
        <v>43.956</v>
      </c>
      <c r="H7" s="11">
        <f>0.44*'[1]ΣΥΣΤΑΣΗ ΤΡΟΦΙΜΩΝ'!G98</f>
        <v>0</v>
      </c>
      <c r="I7" s="11">
        <f>0.44*'[1]ΣΥΣΤΑΣΗ ΤΡΟΦΙΜΩΝ'!H98</f>
        <v>0</v>
      </c>
      <c r="J7" s="11">
        <f>0.44*'[1]ΣΥΣΤΑΣΗ ΤΡΟΦΙΜΩΝ'!I98</f>
        <v>0</v>
      </c>
      <c r="K7" s="11">
        <f>0.44*'[1]ΣΥΣΤΑΣΗ ΤΡΟΦΙΜΩΝ'!J98</f>
        <v>0</v>
      </c>
      <c r="L7" s="11" t="str">
        <f>'[1]ΣΥΣΤΑΣΗ ΤΡΟΦΙΜΩΝ'!K98</f>
        <v>tr</v>
      </c>
      <c r="M7" s="11" t="str">
        <f>'[1]ΣΥΣΤΑΣΗ ΤΡΟΦΙΜΩΝ'!L98</f>
        <v>tr</v>
      </c>
      <c r="N7" s="11" t="str">
        <f>'[1]ΣΥΣΤΑΣΗ ΤΡΟΦΙΜΩΝ'!M98</f>
        <v>tr</v>
      </c>
      <c r="O7" s="11" t="str">
        <f>'[1]ΣΥΣΤΑΣΗ ΤΡΟΦΙΜΩΝ'!N98</f>
        <v>tr</v>
      </c>
      <c r="P7" s="11" t="str">
        <f>'[1]ΣΥΣΤΑΣΗ ΤΡΟΦΙΜΩΝ'!O98</f>
        <v>tr</v>
      </c>
      <c r="Q7" s="11" t="str">
        <f>'[1]ΣΥΣΤΑΣΗ ΤΡΟΦΙΜΩΝ'!P98</f>
        <v>tr</v>
      </c>
      <c r="R7" s="11" t="str">
        <f>'[1]ΣΥΣΤΑΣΗ ΤΡΟΦΙΜΩΝ'!Q98</f>
        <v>tr</v>
      </c>
      <c r="S7" s="11" t="str">
        <f>'[1]ΣΥΣΤΑΣΗ ΤΡΟΦΙΜΩΝ'!R98</f>
        <v>tr</v>
      </c>
      <c r="T7" s="11" t="str">
        <f>'[1]ΣΥΣΤΑΣΗ ΤΡΟΦΙΜΩΝ'!S98</f>
        <v>tr</v>
      </c>
      <c r="U7" s="11" t="str">
        <f>'[1]ΣΥΣΤΑΣΗ ΤΡΟΦΙΜΩΝ'!T98</f>
        <v>tr</v>
      </c>
      <c r="V7" s="12" t="str">
        <f>'[1]ΣΥΣΤΑΣΗ ΤΡΟΦΙΜΩΝ'!U98</f>
        <v>tr</v>
      </c>
    </row>
    <row r="8" spans="1:22" ht="14.25">
      <c r="A8" s="10" t="s">
        <v>26</v>
      </c>
      <c r="B8" s="11">
        <v>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>
        <v>1800</v>
      </c>
      <c r="P8" s="11"/>
      <c r="Q8" s="11">
        <v>1200</v>
      </c>
      <c r="R8" s="11"/>
      <c r="S8" s="11"/>
      <c r="T8" s="11"/>
      <c r="U8" s="11"/>
      <c r="V8" s="12"/>
    </row>
    <row r="9" spans="1:22" ht="14.25">
      <c r="A9" s="10" t="s">
        <v>27</v>
      </c>
      <c r="B9" s="11">
        <v>80</v>
      </c>
      <c r="C9" s="11">
        <f>0.8*'[1]ΣΥΣΤΑΣΗ ΤΡΟΦΙΜΩΝ'!B149</f>
        <v>243.20000000000002</v>
      </c>
      <c r="D9" s="11">
        <f>0.8*'[1]ΣΥΣΤΑΣΗ ΤΡΟΦΙΜΩΝ'!C149</f>
        <v>13.680000000000001</v>
      </c>
      <c r="E9" s="11">
        <f>0.8*'[1]ΣΥΣΤΑΣΗ ΤΡΟΦΙΜΩΝ'!D149</f>
        <v>65.92</v>
      </c>
      <c r="F9" s="11">
        <f>0.8*'[1]ΣΥΣΤΑΣΗ ΤΡΟΦΙΜΩΝ'!E149</f>
        <v>0.24</v>
      </c>
      <c r="G9" s="11">
        <f>0.8*'[1]ΣΥΣΤΑΣΗ ΤΡΟΦΙΜΩΝ'!F149</f>
        <v>0</v>
      </c>
      <c r="H9" s="11">
        <f>0.8*'[1]ΣΥΣΤΑΣΗ ΤΡΟΦΙΜΩΝ'!G149</f>
        <v>0.16000000000000003</v>
      </c>
      <c r="I9" s="11">
        <f>0.8*'[1]ΣΥΣΤΑΣΗ ΤΡΟΦΙΜΩΝ'!H149</f>
        <v>0</v>
      </c>
      <c r="J9" s="11" t="str">
        <f>'[1]ΣΥΣΤΑΣΗ ΤΡΟΦΙΜΩΝ'!I149</f>
        <v>-</v>
      </c>
      <c r="K9" s="11">
        <f>0.8*'[1]ΣΥΣΤΑΣΗ ΤΡΟΦΙΜΩΝ'!J149</f>
        <v>65.69600000000001</v>
      </c>
      <c r="L9" s="11">
        <f>0.8*'[1]ΣΥΣΤΑΣΗ ΤΡΟΦΙΜΩΝ'!K149</f>
        <v>4.800000000000001</v>
      </c>
      <c r="M9" s="11">
        <f>0.8*'[1]ΣΥΣΤΑΣΗ ΤΡΟΦΙΜΩΝ'!L149</f>
        <v>3.2</v>
      </c>
      <c r="N9" s="11">
        <f>0.8*'[1]ΣΥΣΤΑΣΗ ΤΡΟΦΙΜΩΝ'!M149</f>
        <v>1.6</v>
      </c>
      <c r="O9" s="11" t="str">
        <f>'[1]ΣΥΣΤΑΣΗ ΤΡΟΦΙΜΩΝ'!N149</f>
        <v>-</v>
      </c>
      <c r="P9" s="11">
        <f>0.8*'[1]ΣΥΣΤΑΣΗ ΤΡΟΦΙΜΩΝ'!O149</f>
        <v>0.064</v>
      </c>
      <c r="Q9" s="11">
        <f>0.8*'[1]ΣΥΣΤΑΣΗ ΤΡΟΦΙΜΩΝ'!P149</f>
        <v>3.2</v>
      </c>
      <c r="R9" s="11">
        <f>0.8*'[1]ΣΥΣΤΑΣΗ ΤΡΟΦΙΜΩΝ'!Q149</f>
        <v>41.6</v>
      </c>
      <c r="S9" s="11">
        <f>0.8*'[1]ΣΥΣΤΑΣΗ ΤΡΟΦΙΜΩΝ'!R149</f>
        <v>0.336</v>
      </c>
      <c r="T9" s="11">
        <f>0.8*'[1]ΣΥΣΤΑΣΗ ΤΡΟΦΙΜΩΝ'!S149</f>
        <v>0.17600000000000002</v>
      </c>
      <c r="U9" s="11">
        <f>0.8*'[1]ΣΥΣΤΑΣΗ ΤΡΟΦΙΜΩΝ'!T149</f>
        <v>0.0288</v>
      </c>
      <c r="V9" s="12">
        <f>0.8*'[1]ΣΥΣΤΑΣΗ ΤΡΟΦΙΜΩΝ'!U149</f>
        <v>0.6400000000000001</v>
      </c>
    </row>
    <row r="10" spans="1:22" ht="14.25">
      <c r="A10" s="10" t="s">
        <v>28</v>
      </c>
      <c r="B10" s="11">
        <v>36</v>
      </c>
      <c r="C10" s="11">
        <f>0.36*'[1]ΣΥΣΤΑΣΗ ΤΡΟΦΙΜΩΝ'!B149</f>
        <v>109.44</v>
      </c>
      <c r="D10" s="11">
        <f>0.36*'[1]ΣΥΣΤΑΣΗ ΤΡΟΦΙΜΩΝ'!C149</f>
        <v>6.156000000000001</v>
      </c>
      <c r="E10" s="11">
        <f>0.36*'[1]ΣΥΣΤΑΣΗ ΤΡΟΦΙΜΩΝ'!D149</f>
        <v>29.664</v>
      </c>
      <c r="F10" s="11">
        <f>0.36*'[1]ΣΥΣΤΑΣΗ ΤΡΟΦΙΜΩΝ'!E149</f>
        <v>0.108</v>
      </c>
      <c r="G10" s="11">
        <f>0.36*'[1]ΣΥΣΤΑΣΗ ΤΡΟΦΙΜΩΝ'!F149</f>
        <v>0</v>
      </c>
      <c r="H10" s="11">
        <f>0.36*'[1]ΣΥΣΤΑΣΗ ΤΡΟΦΙΜΩΝ'!G149</f>
        <v>0.072</v>
      </c>
      <c r="I10" s="11">
        <f>0.36*'[1]ΣΥΣΤΑΣΗ ΤΡΟΦΙΜΩΝ'!H149</f>
        <v>0</v>
      </c>
      <c r="J10" s="11" t="s">
        <v>29</v>
      </c>
      <c r="K10" s="11">
        <f>0.36*'[1]ΣΥΣΤΑΣΗ ΤΡΟΦΙΜΩΝ'!J149</f>
        <v>29.563200000000002</v>
      </c>
      <c r="L10" s="11">
        <f>0.36*'[1]ΣΥΣΤΑΣΗ ΤΡΟΦΙΜΩΝ'!K149</f>
        <v>2.16</v>
      </c>
      <c r="M10" s="11">
        <f>0.36*'[1]ΣΥΣΤΑΣΗ ΤΡΟΦΙΜΩΝ'!L149</f>
        <v>1.44</v>
      </c>
      <c r="N10" s="11">
        <f>0.36*'[1]ΣΥΣΤΑΣΗ ΤΡΟΦΙΜΩΝ'!M149</f>
        <v>0.72</v>
      </c>
      <c r="O10" s="11" t="str">
        <f>'[1]ΣΥΣΤΑΣΗ ΤΡΟΦΙΜΩΝ'!N149</f>
        <v>-</v>
      </c>
      <c r="P10" s="11">
        <f>0.36*'[1]ΣΥΣΤΑΣΗ ΤΡΟΦΙΜΩΝ'!O149</f>
        <v>0.0288</v>
      </c>
      <c r="Q10" s="11">
        <f>0.36*'[1]ΣΥΣΤΑΣΗ ΤΡΟΦΙΜΩΝ'!P149</f>
        <v>1.44</v>
      </c>
      <c r="R10" s="11">
        <f>0.36*'[1]ΣΥΣΤΑΣΗ ΤΡΟΦΙΜΩΝ'!Q149</f>
        <v>18.72</v>
      </c>
      <c r="S10" s="11">
        <f>0.36*'[1]ΣΥΣΤΑΣΗ ΤΡΟΦΙΜΩΝ'!R149</f>
        <v>0.1512</v>
      </c>
      <c r="T10" s="11">
        <f>0.36*'[1]ΣΥΣΤΑΣΗ ΤΡΟΦΙΜΩΝ'!S149</f>
        <v>0.07919999999999999</v>
      </c>
      <c r="U10" s="11">
        <f>0.36*'[1]ΣΥΣΤΑΣΗ ΤΡΟΦΙΜΩΝ'!T149</f>
        <v>0.01296</v>
      </c>
      <c r="V10" s="12">
        <f>0.36*'[1]ΣΥΣΤΑΣΗ ΤΡΟΦΙΜΩΝ'!U149</f>
        <v>0.288</v>
      </c>
    </row>
    <row r="11" spans="1:22" ht="14.25">
      <c r="A11" s="10" t="s">
        <v>30</v>
      </c>
      <c r="B11" s="11">
        <v>20</v>
      </c>
      <c r="C11" s="11">
        <f>0.2*'[1]ΣΥΣΤΑΣΗ ΤΡΟΦΙΜΩΝ'!B27</f>
        <v>84</v>
      </c>
      <c r="D11" s="11" t="str">
        <f>'[1]ΣΥΣΤΑΣΗ ΤΡΟΦΙΜΩΝ'!C27</f>
        <v>tr</v>
      </c>
      <c r="E11" s="11">
        <f>0.2*'[1]ΣΥΣΤΑΣΗ ΤΡΟΦΙΜΩΝ'!D27</f>
        <v>21</v>
      </c>
      <c r="F11" s="11" t="str">
        <f>'[1]ΣΥΣΤΑΣΗ ΤΡΟΦΙΜΩΝ'!E27</f>
        <v>tr</v>
      </c>
      <c r="G11" s="11">
        <f>0.2*'[1]ΣΥΣΤΑΣΗ ΤΡΟΦΙΜΩΝ'!F27</f>
        <v>0</v>
      </c>
      <c r="H11" s="11">
        <f>0.2*'[1]ΣΥΣΤΑΣΗ ΤΡΟΦΙΜΩΝ'!G27</f>
        <v>0</v>
      </c>
      <c r="I11" s="11">
        <f>0.2*'[1]ΣΥΣΤΑΣΗ ΤΡΟΦΙΜΩΝ'!H27</f>
        <v>0</v>
      </c>
      <c r="J11" s="11">
        <f>0.2*'[1]ΣΥΣΤΑΣΗ ΤΡΟΦΙΜΩΝ'!I27</f>
        <v>0</v>
      </c>
      <c r="K11" s="11">
        <f>0.2*'[1]ΣΥΣΤΑΣΗ ΤΡΟΦΙΜΩΝ'!J27</f>
        <v>21</v>
      </c>
      <c r="L11" s="11">
        <f>0.2*'[1]ΣΥΣΤΑΣΗ ΤΡΟΦΙΜΩΝ'!K27</f>
        <v>0.4</v>
      </c>
      <c r="M11" s="11" t="str">
        <f>'[1]ΣΥΣΤΑΣΗ ΤΡΟΦΙΜΩΝ'!L27</f>
        <v>tr</v>
      </c>
      <c r="N11" s="11" t="str">
        <f>'[1]ΣΥΣΤΑΣΗ ΤΡΟΦΙΜΩΝ'!M27</f>
        <v>tr</v>
      </c>
      <c r="O11" s="11">
        <f>0.2*'[1]ΣΥΣΤΑΣΗ ΤΡΟΦΙΜΩΝ'!N27</f>
        <v>0</v>
      </c>
      <c r="P11" s="11">
        <f>0.2*'[1]ΣΥΣΤΑΣΗ ΤΡΟΦΙΜΩΝ'!O27</f>
        <v>0</v>
      </c>
      <c r="Q11" s="11" t="str">
        <f>'[1]ΣΥΣΤΑΣΗ ΤΡΟΦΙΜΩΝ'!P27</f>
        <v>tr</v>
      </c>
      <c r="R11" s="11">
        <f>0.2*'[1]ΣΥΣΤΑΣΗ ΤΡΟΦΙΜΩΝ'!Q27</f>
        <v>0.4</v>
      </c>
      <c r="S11" s="11" t="str">
        <f>'[1]ΣΥΣΤΑΣΗ ΤΡΟΦΙΜΩΝ'!R27</f>
        <v>tr</v>
      </c>
      <c r="T11" s="11">
        <f>0.2*'[1]ΣΥΣΤΑΣΗ ΤΡΟΦΙΜΩΝ'!S27</f>
        <v>0.04000000000000001</v>
      </c>
      <c r="U11" s="11">
        <f>0.2*'[1]ΣΥΣΤΑΣΗ ΤΡΟΦΙΜΩΝ'!T27</f>
        <v>0.004</v>
      </c>
      <c r="V11" s="12" t="str">
        <f>'[1]ΣΥΣΤΑΣΗ ΤΡΟΦΙΜΩΝ'!U27</f>
        <v>tr</v>
      </c>
    </row>
    <row r="12" spans="1:22" ht="14.25">
      <c r="A12" s="10" t="s">
        <v>31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/>
    </row>
    <row r="13" spans="1:22" ht="14.25">
      <c r="A13" s="10" t="s">
        <v>32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2"/>
    </row>
    <row r="14" spans="1:22" ht="14.25">
      <c r="A14" s="10" t="s">
        <v>33</v>
      </c>
      <c r="B14" s="11">
        <f>SUM(B5:B13)-0.23*1003+0.19*1003</f>
        <v>1002.8799999999999</v>
      </c>
      <c r="C14" s="11">
        <f>SUM(C5:C13)+0.19*1003*9</f>
        <v>4097.33</v>
      </c>
      <c r="D14" s="11">
        <f>SUM(D5:D13)-0.23*1003</f>
        <v>219.14600000000002</v>
      </c>
      <c r="E14" s="11">
        <f>SUM(E5:E13)</f>
        <v>436.084</v>
      </c>
      <c r="F14" s="11">
        <f>SUM(F5:F13)</f>
        <v>63.848</v>
      </c>
      <c r="G14" s="11">
        <f>SUM(G5:G13)+0.19*1003</f>
        <v>245.526</v>
      </c>
      <c r="H14" s="11">
        <f aca="true" t="shared" si="0" ref="H14:V14">SUM(H5:H13)</f>
        <v>43.232</v>
      </c>
      <c r="I14" s="11">
        <f t="shared" si="0"/>
        <v>0</v>
      </c>
      <c r="J14" s="11">
        <f t="shared" si="0"/>
        <v>309</v>
      </c>
      <c r="K14" s="11">
        <f t="shared" si="0"/>
        <v>126.75920000000002</v>
      </c>
      <c r="L14" s="11">
        <f t="shared" si="0"/>
        <v>197.36</v>
      </c>
      <c r="M14" s="11">
        <f t="shared" si="0"/>
        <v>1604.64</v>
      </c>
      <c r="N14" s="11">
        <f t="shared" si="0"/>
        <v>602.32</v>
      </c>
      <c r="O14" s="11">
        <f t="shared" si="0"/>
        <v>1800</v>
      </c>
      <c r="P14" s="11">
        <f t="shared" si="0"/>
        <v>0.0928</v>
      </c>
      <c r="Q14" s="11">
        <f t="shared" si="0"/>
        <v>1219.64</v>
      </c>
      <c r="R14" s="11">
        <f t="shared" si="0"/>
        <v>1760.72</v>
      </c>
      <c r="S14" s="11">
        <f t="shared" si="0"/>
        <v>19.987199999999998</v>
      </c>
      <c r="T14" s="11">
        <f t="shared" si="0"/>
        <v>14.7952</v>
      </c>
      <c r="U14" s="11">
        <f t="shared" si="0"/>
        <v>2.29576</v>
      </c>
      <c r="V14" s="12">
        <f t="shared" si="0"/>
        <v>265.928</v>
      </c>
    </row>
    <row r="15" spans="1:22" ht="28.5">
      <c r="A15" s="13" t="s">
        <v>34</v>
      </c>
      <c r="B15" s="14">
        <v>100</v>
      </c>
      <c r="C15" s="14">
        <f aca="true" t="shared" si="1" ref="C15:V15">100*C14/$B$14</f>
        <v>408.55635768985326</v>
      </c>
      <c r="D15" s="14">
        <f t="shared" si="1"/>
        <v>21.851667198468416</v>
      </c>
      <c r="E15" s="14">
        <f t="shared" si="1"/>
        <v>43.483168474792606</v>
      </c>
      <c r="F15" s="14">
        <f t="shared" si="1"/>
        <v>6.36646458200383</v>
      </c>
      <c r="G15" s="14">
        <f t="shared" si="1"/>
        <v>24.482091576260377</v>
      </c>
      <c r="H15" s="14">
        <f t="shared" si="1"/>
        <v>4.310784939374601</v>
      </c>
      <c r="I15" s="14">
        <f t="shared" si="1"/>
        <v>0</v>
      </c>
      <c r="J15" s="14">
        <f t="shared" si="1"/>
        <v>30.811263560944482</v>
      </c>
      <c r="K15" s="14">
        <f t="shared" si="1"/>
        <v>12.63951818761966</v>
      </c>
      <c r="L15" s="14">
        <f t="shared" si="1"/>
        <v>19.67932354818124</v>
      </c>
      <c r="M15" s="14">
        <f t="shared" si="1"/>
        <v>160.00319081046587</v>
      </c>
      <c r="N15" s="14">
        <f t="shared" si="1"/>
        <v>60.059029993618395</v>
      </c>
      <c r="O15" s="14">
        <f t="shared" si="1"/>
        <v>179.48308870453099</v>
      </c>
      <c r="P15" s="14">
        <f t="shared" si="1"/>
        <v>0.009253350350989151</v>
      </c>
      <c r="Q15" s="14">
        <f t="shared" si="1"/>
        <v>121.61375239310787</v>
      </c>
      <c r="R15" s="14">
        <f t="shared" si="1"/>
        <v>175.56636885768987</v>
      </c>
      <c r="S15" s="14">
        <f t="shared" si="1"/>
        <v>1.9929802169751116</v>
      </c>
      <c r="T15" s="14">
        <f t="shared" si="1"/>
        <v>1.4752712188895982</v>
      </c>
      <c r="U15" s="14">
        <f t="shared" si="1"/>
        <v>0.22891671984684112</v>
      </c>
      <c r="V15" s="15">
        <f t="shared" si="1"/>
        <v>26.51643267389917</v>
      </c>
    </row>
    <row r="16" spans="24:47" ht="14.25"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9" spans="1:23" ht="45">
      <c r="A19" s="17"/>
      <c r="B19" s="18" t="s">
        <v>35</v>
      </c>
      <c r="C19" s="5" t="s">
        <v>36</v>
      </c>
      <c r="D19" s="5" t="s">
        <v>37</v>
      </c>
      <c r="E19" s="5" t="s">
        <v>38</v>
      </c>
      <c r="F19" s="5" t="s">
        <v>39</v>
      </c>
      <c r="G19" s="5" t="s">
        <v>40</v>
      </c>
      <c r="H19" s="5" t="s">
        <v>41</v>
      </c>
      <c r="I19" s="5" t="s">
        <v>42</v>
      </c>
      <c r="J19" s="5" t="s">
        <v>43</v>
      </c>
      <c r="K19" s="5" t="s">
        <v>44</v>
      </c>
      <c r="L19" s="5" t="s">
        <v>45</v>
      </c>
      <c r="M19" s="5" t="s">
        <v>46</v>
      </c>
      <c r="N19" s="5" t="s">
        <v>47</v>
      </c>
      <c r="O19" s="5" t="s">
        <v>48</v>
      </c>
      <c r="P19" s="5" t="s">
        <v>49</v>
      </c>
      <c r="Q19" s="5" t="s">
        <v>50</v>
      </c>
      <c r="R19" s="5" t="s">
        <v>51</v>
      </c>
      <c r="S19" s="5" t="s">
        <v>52</v>
      </c>
      <c r="T19" s="5" t="s">
        <v>53</v>
      </c>
      <c r="U19" s="6" t="s">
        <v>54</v>
      </c>
      <c r="V19" s="3"/>
      <c r="W19" s="3"/>
    </row>
    <row r="20" spans="1:21" ht="14.25">
      <c r="A20" s="7" t="s">
        <v>23</v>
      </c>
      <c r="B20" s="8">
        <f>5*'[1]ΣΥΣΤΑΣΗ ΤΡΟΦΙΜΩΝ'!V7</f>
        <v>0</v>
      </c>
      <c r="C20" s="8">
        <f>5*'[1]ΣΥΣΤΑΣΗ ΤΡΟΦΙΜΩΝ'!W7*0.8</f>
        <v>5.6000000000000005</v>
      </c>
      <c r="D20" s="8">
        <f>5*'[1]ΣΥΣΤΑΣΗ ΤΡΟΦΙΜΩΝ'!X7*0.9</f>
        <v>0.40499999999999997</v>
      </c>
      <c r="E20" s="8">
        <f>5*'[1]ΣΥΣΤΑΣΗ ΤΡΟΦΙΜΩΝ'!Y7</f>
        <v>0</v>
      </c>
      <c r="F20" s="8">
        <f>5*'[1]ΣΥΣΤΑΣΗ ΤΡΟΦΙΜΩΝ'!Z7*0.9</f>
        <v>3.15</v>
      </c>
      <c r="G20" s="8">
        <f>5*'[1]ΣΥΣΤΑΣΗ ΤΡΟΦΙΜΩΝ'!AA7*0.9</f>
        <v>2.25</v>
      </c>
      <c r="H20" s="8">
        <f>5*'[1]ΣΥΣΤΑΣΗ ΤΡΟΦΙΜΩΝ'!AB7</f>
        <v>0</v>
      </c>
      <c r="I20" s="8">
        <f>5*'[1]ΣΥΣΤΑΣΗ ΤΡΟΦΙΜΩΝ'!AC7*0.7</f>
        <v>199.5</v>
      </c>
      <c r="J20" s="8">
        <f>5*'[1]ΣΥΣΤΑΣΗ ΤΡΟΦΙΜΩΝ'!AD7</f>
        <v>0</v>
      </c>
      <c r="K20" s="8">
        <f>5*'[1]ΣΥΣΤΑΣΗ ΤΡΟΦΙΜΩΝ'!AE7</f>
        <v>0</v>
      </c>
      <c r="L20" s="8">
        <f>5*'[1]ΣΥΣΤΑΣΗ ΤΡΟΦΙΜΩΝ'!AF7</f>
        <v>0</v>
      </c>
      <c r="M20" s="8">
        <f>5*'[1]ΣΥΣΤΑΣΗ ΤΡΟΦΙΜΩΝ'!AG7</f>
        <v>7</v>
      </c>
      <c r="N20" s="8">
        <f>'[1]ΣΥΣΤΑΣΗ ΤΡΟΦΙΜΩΝ'!AH7</f>
        <v>6.387096774193548</v>
      </c>
      <c r="O20" s="8">
        <f>'[1]ΣΥΣΤΑΣΗ ΤΡΟΦΙΜΩΝ'!AI7</f>
        <v>16.387096774193548</v>
      </c>
      <c r="P20" s="8">
        <f>'[1]ΣΥΣΤΑΣΗ ΤΡΟΦΙΜΩΝ'!AJ7</f>
        <v>82.45161290322581</v>
      </c>
      <c r="Q20" s="8">
        <f>'[1]ΣΥΣΤΑΣΗ ΤΡΟΦΙΜΩΝ'!AK7</f>
        <v>0.8709677419354839</v>
      </c>
      <c r="R20" s="8">
        <f>'[1]ΣΥΣΤΑΣΗ ΤΡΟΦΙΜΩΝ'!AL7</f>
        <v>2.7096774193548385</v>
      </c>
      <c r="S20" s="8">
        <f>5*'[1]ΣΥΣΤΑΣΗ ΤΡΟΦΙΜΩΝ'!AM7</f>
        <v>1.5</v>
      </c>
      <c r="T20" s="8">
        <f>5*'[1]ΣΥΣΤΑΣΗ ΤΡΟΦΙΜΩΝ'!AN7</f>
        <v>1.5</v>
      </c>
      <c r="U20" s="9">
        <f>5*'[1]ΣΥΣΤΑΣΗ ΤΡΟΦΙΜΩΝ'!AO7</f>
        <v>5</v>
      </c>
    </row>
    <row r="21" spans="1:21" ht="14.25">
      <c r="A21" s="10" t="s">
        <v>24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2"/>
    </row>
    <row r="22" spans="1:21" ht="14.25">
      <c r="A22" s="10" t="s">
        <v>25</v>
      </c>
      <c r="B22" s="11" t="str">
        <f>'[1]ΣΥΣΤΑΣΗ ΤΡΟΦΙΜΩΝ'!V98</f>
        <v>n</v>
      </c>
      <c r="C22" s="11" t="str">
        <f>'[1]ΣΥΣΤΑΣΗ ΤΡΟΦΙΜΩΝ'!W98</f>
        <v>tr</v>
      </c>
      <c r="D22" s="11" t="str">
        <f>'[1]ΣΥΣΤΑΣΗ ΤΡΟΦΙΜΩΝ'!X98</f>
        <v>tr</v>
      </c>
      <c r="E22" s="11" t="str">
        <f>'[1]ΣΥΣΤΑΣΗ ΤΡΟΦΙΜΩΝ'!Y98</f>
        <v>tr</v>
      </c>
      <c r="F22" s="11" t="str">
        <f>'[1]ΣΥΣΤΑΣΗ ΤΡΟΦΙΜΩΝ'!Z98</f>
        <v>tr</v>
      </c>
      <c r="G22" s="11" t="str">
        <f>'[1]ΣΥΣΤΑΣΗ ΤΡΟΦΙΜΩΝ'!AA98</f>
        <v>tr</v>
      </c>
      <c r="H22" s="11">
        <f>'[1]ΣΥΣΤΑΣΗ ΤΡΟΦΙΜΩΝ'!AB98</f>
        <v>0</v>
      </c>
      <c r="I22" s="11" t="str">
        <f>'[1]ΣΥΣΤΑΣΗ ΤΡΟΦΙΜΩΝ'!AC98</f>
        <v>tr</v>
      </c>
      <c r="J22" s="11">
        <f>0.44*'[1]ΣΥΣΤΑΣΗ ΤΡΟΦΙΜΩΝ'!AD98</f>
        <v>0</v>
      </c>
      <c r="K22" s="11">
        <f>0.44*'[1]ΣΥΣΤΑΣΗ ΤΡΟΦΙΜΩΝ'!AE98</f>
        <v>0</v>
      </c>
      <c r="L22" s="11">
        <f>0.44*'[1]ΣΥΣΤΑΣΗ ΤΡΟΦΙΜΩΝ'!AF98</f>
        <v>0</v>
      </c>
      <c r="M22" s="11">
        <f>0.44*'[1]ΣΥΣΤΑΣΗ ΤΡΟΦΙΜΩΝ'!AG98</f>
        <v>6.6704</v>
      </c>
      <c r="N22" s="11">
        <f>'[1]ΣΥΣΤΑΣΗ ΤΡΟΦΙΜΩΝ'!AH98</f>
        <v>100.0111234705228</v>
      </c>
      <c r="O22" s="11">
        <v>0</v>
      </c>
      <c r="P22" s="11">
        <f>'[1]ΣΥΣΤΑΣΗ ΤΡΟΦΙΜΩΝ'!AJ98</f>
        <v>0</v>
      </c>
      <c r="Q22" s="11">
        <f>'[1]ΣΥΣΤΑΣΗ ΤΡΟΦΙΜΩΝ'!AK98</f>
        <v>18.82091212458287</v>
      </c>
      <c r="R22" s="11">
        <f>'[1]ΣΥΣΤΑΣΗ ΤΡΟΦΙΜΩΝ'!AL98</f>
        <v>0</v>
      </c>
      <c r="S22" s="11">
        <f>0.44*'[1]ΣΥΣΤΑΣΗ ΤΡΟΦΙΜΩΝ'!AM98</f>
        <v>8.272</v>
      </c>
      <c r="T22" s="11">
        <f>0.44*'[1]ΣΥΣΤΑΣΗ ΤΡΟΦΙΜΩΝ'!AN98</f>
        <v>21.032</v>
      </c>
      <c r="U22" s="12">
        <f>0.44*'[1]ΣΥΣΤΑΣΗ ΤΡΟΦΙΜΩΝ'!AO98</f>
        <v>12.540000000000001</v>
      </c>
    </row>
    <row r="23" spans="1:21" ht="14.25">
      <c r="A23" s="1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2"/>
    </row>
    <row r="24" spans="1:21" ht="14.25">
      <c r="A24" s="10" t="s">
        <v>27</v>
      </c>
      <c r="B24" s="11">
        <f>0.8*'[1]ΣΥΣΤΑΣΗ ΤΡΟΦΙΜΩΝ'!V149</f>
        <v>0</v>
      </c>
      <c r="C24" s="11">
        <f>0.8*'[1]ΣΥΣΤΑΣΗ ΤΡΟΦΙΜΩΝ'!W149</f>
        <v>0</v>
      </c>
      <c r="D24" s="11">
        <f>0.8*'[1]ΣΥΣΤΑΣΗ ΤΡΟΦΙΜΩΝ'!X149</f>
        <v>0.0304</v>
      </c>
      <c r="E24" s="11">
        <f>0.8*'[1]ΣΥΣΤΑΣΗ ΤΡΟΦΙΜΩΝ'!Y149</f>
        <v>0</v>
      </c>
      <c r="F24" s="11">
        <f>0.8*'[1]ΣΥΣΤΑΣΗ ΤΡΟΦΙΜΩΝ'!Z149</f>
        <v>0.0968</v>
      </c>
      <c r="G24" s="11">
        <f>0.8*'[1]ΣΥΣΤΑΣΗ ΤΡΟΦΙΜΩΝ'!AA149</f>
        <v>0.019200000000000002</v>
      </c>
      <c r="H24" s="11">
        <f>0.8*'[1]ΣΥΣΤΑΣΗ ΤΡΟΦΙΜΩΝ'!AB149</f>
        <v>0</v>
      </c>
      <c r="I24" s="11">
        <f>0.8*'[1]ΣΥΣΤΑΣΗ ΤΡΟΦΙΜΩΝ'!AC149</f>
        <v>1.6</v>
      </c>
      <c r="J24" s="11">
        <f>0.8*'[1]ΣΥΣΤΑΣΗ ΤΡΟΦΙΜΩΝ'!AD149</f>
        <v>0.4</v>
      </c>
      <c r="K24" s="11">
        <f>0.8*'[1]ΣΥΣΤΑΣΗ ΤΡΟΦΙΜΩΝ'!AE149</f>
        <v>0</v>
      </c>
      <c r="L24" s="11">
        <f>0.8*'[1]ΣΥΣΤΑΣΗ ΤΡΟΦΙΜΩΝ'!AF149</f>
        <v>0</v>
      </c>
      <c r="M24" s="11">
        <f>0.8*'[1]ΣΥΣΤΑΣΗ ΤΡΟΦΙΜΩΝ'!AG149</f>
        <v>0</v>
      </c>
      <c r="N24" s="11">
        <f>'[1]ΣΥΣΤΑΣΗ ΤΡΟΦΙΜΩΝ'!AH149</f>
        <v>0</v>
      </c>
      <c r="O24" s="11">
        <f>'[1]ΣΥΣΤΑΣΗ ΤΡΟΦΙΜΩΝ'!AI149</f>
        <v>0.39473684210526316</v>
      </c>
      <c r="P24" s="11">
        <f>'[1]ΣΥΣΤΑΣΗ ΤΡΟΦΙΜΩΝ'!AJ149</f>
        <v>108.42105263157895</v>
      </c>
      <c r="Q24" s="11">
        <f>'[1]ΣΥΣΤΑΣΗ ΤΡΟΦΙΜΩΝ'!AK149</f>
        <v>0</v>
      </c>
      <c r="R24" s="11">
        <f>'[1]ΣΥΣΤΑΣΗ ΤΡΟΦΙΜΩΝ'!AL149</f>
        <v>108.05263157894737</v>
      </c>
      <c r="S24" s="11">
        <f>0.8*'[1]ΣΥΣΤΑΣΗ ΤΡΟΦΙΜΩΝ'!AM149</f>
        <v>0</v>
      </c>
      <c r="T24" s="11">
        <f>0.8*'[1]ΣΥΣΤΑΣΗ ΤΡΟΦΙΜΩΝ'!AN149</f>
        <v>0</v>
      </c>
      <c r="U24" s="12">
        <f>0.8*'[1]ΣΥΣΤΑΣΗ ΤΡΟΦΙΜΩΝ'!AO149</f>
        <v>0</v>
      </c>
    </row>
    <row r="25" spans="1:21" ht="14.25">
      <c r="A25" s="10" t="s">
        <v>28</v>
      </c>
      <c r="B25" s="11">
        <f>0.36*'[1]ΣΥΣΤΑΣΗ ΤΡΟΦΙΜΩΝ'!V149</f>
        <v>0</v>
      </c>
      <c r="C25" s="11">
        <f>0.36*'[1]ΣΥΣΤΑΣΗ ΤΡΟΦΙΜΩΝ'!W149</f>
        <v>0</v>
      </c>
      <c r="D25" s="11">
        <f>0.36*'[1]ΣΥΣΤΑΣΗ ΤΡΟΦΙΜΩΝ'!X149</f>
        <v>0.01368</v>
      </c>
      <c r="E25" s="11">
        <f>0.36*'[1]ΣΥΣΤΑΣΗ ΤΡΟΦΙΜΩΝ'!Y149</f>
        <v>0</v>
      </c>
      <c r="F25" s="11">
        <f>0.36*'[1]ΣΥΣΤΑΣΗ ΤΡΟΦΙΜΩΝ'!Z149</f>
        <v>0.043559999999999995</v>
      </c>
      <c r="G25" s="11">
        <f>0.36*'[1]ΣΥΣΤΑΣΗ ΤΡΟΦΙΜΩΝ'!AA149</f>
        <v>0.00864</v>
      </c>
      <c r="H25" s="11">
        <f>0.36*'[1]ΣΥΣΤΑΣΗ ΤΡΟΦΙΜΩΝ'!AB149</f>
        <v>0</v>
      </c>
      <c r="I25" s="11">
        <f>0.36*'[1]ΣΥΣΤΑΣΗ ΤΡΟΦΙΜΩΝ'!AC149</f>
        <v>0.72</v>
      </c>
      <c r="J25" s="11">
        <f>0.36*'[1]ΣΥΣΤΑΣΗ ΤΡΟΦΙΜΩΝ'!AD149</f>
        <v>0.18</v>
      </c>
      <c r="K25" s="11">
        <f>0.36*'[1]ΣΥΣΤΑΣΗ ΤΡΟΦΙΜΩΝ'!AE149</f>
        <v>0</v>
      </c>
      <c r="L25" s="11">
        <f>0.36*'[1]ΣΥΣΤΑΣΗ ΤΡΟΦΙΜΩΝ'!AF149</f>
        <v>0</v>
      </c>
      <c r="M25" s="11">
        <f>0.36*'[1]ΣΥΣΤΑΣΗ ΤΡΟΦΙΜΩΝ'!AG149</f>
        <v>0</v>
      </c>
      <c r="N25" s="11">
        <f>'[1]ΣΥΣΤΑΣΗ ΤΡΟΦΙΜΩΝ'!AH149</f>
        <v>0</v>
      </c>
      <c r="O25" s="11">
        <f>'[1]ΣΥΣΤΑΣΗ ΤΡΟΦΙΜΩΝ'!AI149</f>
        <v>0.39473684210526316</v>
      </c>
      <c r="P25" s="11">
        <f>'[1]ΣΥΣΤΑΣΗ ΤΡΟΦΙΜΩΝ'!AJ149</f>
        <v>108.42105263157895</v>
      </c>
      <c r="Q25" s="11">
        <f>'[1]ΣΥΣΤΑΣΗ ΤΡΟΦΙΜΩΝ'!AK149</f>
        <v>0</v>
      </c>
      <c r="R25" s="11">
        <f>'[1]ΣΥΣΤΑΣΗ ΤΡΟΦΙΜΩΝ'!AL149</f>
        <v>108.05263157894737</v>
      </c>
      <c r="S25" s="11">
        <f>0.36*'[1]ΣΥΣΤΑΣΗ ΤΡΟΦΙΜΩΝ'!AM149</f>
        <v>0</v>
      </c>
      <c r="T25" s="11">
        <f>0.36*'[1]ΣΥΣΤΑΣΗ ΤΡΟΦΙΜΩΝ'!AN149</f>
        <v>0</v>
      </c>
      <c r="U25" s="12">
        <f>0.36*'[1]ΣΥΣΤΑΣΗ ΤΡΟΦΙΜΩΝ'!AO149</f>
        <v>0</v>
      </c>
    </row>
    <row r="26" spans="1:21" ht="14.25">
      <c r="A26" s="10" t="s">
        <v>30</v>
      </c>
      <c r="B26" s="11" t="str">
        <f>'[1]ΣΥΣΤΑΣΗ ΤΡΟΦΙΜΩΝ'!V27</f>
        <v>tr</v>
      </c>
      <c r="C26" s="11">
        <f>0.2*'[1]ΣΥΣΤΑΣΗ ΤΡΟΦΙΜΩΝ'!W27</f>
        <v>0</v>
      </c>
      <c r="D26" s="11">
        <f>0.2*'[1]ΣΥΣΤΑΣΗ ΤΡΟΦΙΜΩΝ'!X27</f>
        <v>0</v>
      </c>
      <c r="E26" s="11">
        <f>0.2*'[1]ΣΥΣΤΑΣΗ ΤΡΟΦΙΜΩΝ'!Y27</f>
        <v>0</v>
      </c>
      <c r="F26" s="11">
        <f>0.2*'[1]ΣΥΣΤΑΣΗ ΤΡΟΦΙΜΩΝ'!Z27</f>
        <v>0</v>
      </c>
      <c r="G26" s="11">
        <f>0.2*'[1]ΣΥΣΤΑΣΗ ΤΡΟΦΙΜΩΝ'!AA27</f>
        <v>0</v>
      </c>
      <c r="H26" s="11">
        <f>0.2*'[1]ΣΥΣΤΑΣΗ ΤΡΟΦΙΜΩΝ'!AB27</f>
        <v>0</v>
      </c>
      <c r="I26" s="11">
        <f>0.2*'[1]ΣΥΣΤΑΣΗ ΤΡΟΦΙΜΩΝ'!AC27</f>
        <v>0</v>
      </c>
      <c r="J26" s="11">
        <f>0.2*'[1]ΣΥΣΤΑΣΗ ΤΡΟΦΙΜΩΝ'!AD27</f>
        <v>0</v>
      </c>
      <c r="K26" s="11">
        <f>0.2*'[1]ΣΥΣΤΑΣΗ ΤΡΟΦΙΜΩΝ'!AE27</f>
        <v>0</v>
      </c>
      <c r="L26" s="11">
        <f>0.2*'[1]ΣΥΣΤΑΣΗ ΤΡΟΦΙΜΩΝ'!AF27</f>
        <v>0</v>
      </c>
      <c r="M26" s="11">
        <f>0.2*'[1]ΣΥΣΤΑΣΗ ΤΡΟΦΙΜΩΝ'!AG27</f>
        <v>0</v>
      </c>
      <c r="N26" s="11">
        <f>'[1]ΣΥΣΤΑΣΗ ΤΡΟΦΙΜΩΝ'!AH27</f>
        <v>0</v>
      </c>
      <c r="O26" s="11">
        <v>0</v>
      </c>
      <c r="P26" s="11">
        <f>'[1]ΣΥΣΤΑΣΗ ΤΡΟΦΙΜΩΝ'!AJ27</f>
        <v>100</v>
      </c>
      <c r="Q26" s="11">
        <f>'[1]ΣΥΣΤΑΣΗ ΤΡΟΦΙΜΩΝ'!AK27</f>
        <v>0</v>
      </c>
      <c r="R26" s="11">
        <f>'[1]ΣΥΣΤΑΣΗ ΤΡΟΦΙΜΩΝ'!AL27</f>
        <v>100</v>
      </c>
      <c r="S26" s="11">
        <f>0.2*'[1]ΣΥΣΤΑΣΗ ΤΡΟΦΙΜΩΝ'!AM27</f>
        <v>0</v>
      </c>
      <c r="T26" s="11">
        <f>0.2*'[1]ΣΥΣΤΑΣΗ ΤΡΟΦΙΜΩΝ'!AN27</f>
        <v>0</v>
      </c>
      <c r="U26" s="12">
        <f>0.2*'[1]ΣΥΣΤΑΣΗ ΤΡΟΦΙΜΩΝ'!AO27</f>
        <v>0</v>
      </c>
    </row>
    <row r="27" spans="1:21" ht="14.25">
      <c r="A27" s="10" t="s">
        <v>31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2"/>
    </row>
    <row r="28" spans="1:21" ht="14.25">
      <c r="A28" s="10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2"/>
    </row>
    <row r="29" spans="1:21" ht="14.25">
      <c r="A29" s="10" t="s">
        <v>33</v>
      </c>
      <c r="B29" s="11">
        <f aca="true" t="shared" si="2" ref="B29:M29">SUM(B20:B28)</f>
        <v>0</v>
      </c>
      <c r="C29" s="11">
        <f t="shared" si="2"/>
        <v>5.6000000000000005</v>
      </c>
      <c r="D29" s="11">
        <f t="shared" si="2"/>
        <v>0.44908</v>
      </c>
      <c r="E29" s="11">
        <f t="shared" si="2"/>
        <v>0</v>
      </c>
      <c r="F29" s="11">
        <f t="shared" si="2"/>
        <v>3.2903599999999997</v>
      </c>
      <c r="G29" s="11">
        <f t="shared" si="2"/>
        <v>2.2778400000000003</v>
      </c>
      <c r="H29" s="11">
        <f t="shared" si="2"/>
        <v>0</v>
      </c>
      <c r="I29" s="11">
        <f t="shared" si="2"/>
        <v>201.82</v>
      </c>
      <c r="J29" s="11">
        <f t="shared" si="2"/>
        <v>0.5800000000000001</v>
      </c>
      <c r="K29" s="11">
        <f t="shared" si="2"/>
        <v>0</v>
      </c>
      <c r="L29" s="11">
        <f t="shared" si="2"/>
        <v>0</v>
      </c>
      <c r="M29" s="11">
        <f t="shared" si="2"/>
        <v>13.6704</v>
      </c>
      <c r="N29" s="19">
        <f>9*G14*100/C14</f>
        <v>53.93107218603334</v>
      </c>
      <c r="O29" s="19">
        <f>4*F14*100/C14</f>
        <v>6.233132308112845</v>
      </c>
      <c r="P29" s="19">
        <f>4*E14*100/C14</f>
        <v>42.572504533440075</v>
      </c>
      <c r="Q29" s="11">
        <f>9*S29*100/C14</f>
        <v>2.1464709945257034</v>
      </c>
      <c r="R29" s="11">
        <f>4*K14*100/C14</f>
        <v>12.37480993720301</v>
      </c>
      <c r="S29" s="11">
        <f>SUM(S20:S28)</f>
        <v>9.772</v>
      </c>
      <c r="T29" s="11">
        <f>SUM(T20:T28)</f>
        <v>22.532</v>
      </c>
      <c r="U29" s="12">
        <f>SUM(U20:U28)</f>
        <v>17.54</v>
      </c>
    </row>
    <row r="30" spans="1:21" ht="28.5">
      <c r="A30" s="13" t="s">
        <v>34</v>
      </c>
      <c r="B30" s="14">
        <f aca="true" t="shared" si="3" ref="B30:M30">100*B29/$B$14</f>
        <v>0</v>
      </c>
      <c r="C30" s="14">
        <f t="shared" si="3"/>
        <v>0.5583918315252074</v>
      </c>
      <c r="D30" s="14">
        <f t="shared" si="3"/>
        <v>0.04477903637523932</v>
      </c>
      <c r="E30" s="14">
        <f t="shared" si="3"/>
        <v>0</v>
      </c>
      <c r="F30" s="14">
        <f t="shared" si="3"/>
        <v>0.32809109763880023</v>
      </c>
      <c r="G30" s="14">
        <f t="shared" si="3"/>
        <v>0.2271298659859605</v>
      </c>
      <c r="H30" s="14">
        <f t="shared" si="3"/>
        <v>0</v>
      </c>
      <c r="I30" s="14">
        <f t="shared" si="3"/>
        <v>20.124042756860245</v>
      </c>
      <c r="J30" s="14">
        <f t="shared" si="3"/>
        <v>0.05783343969368221</v>
      </c>
      <c r="K30" s="14">
        <f t="shared" si="3"/>
        <v>0</v>
      </c>
      <c r="L30" s="14">
        <f t="shared" si="3"/>
        <v>0</v>
      </c>
      <c r="M30" s="14">
        <f t="shared" si="3"/>
        <v>1.3631142310146778</v>
      </c>
      <c r="N30" s="14"/>
      <c r="O30" s="14"/>
      <c r="P30" s="14"/>
      <c r="Q30" s="14"/>
      <c r="R30" s="14"/>
      <c r="S30" s="14">
        <f>100*S29/$B$14</f>
        <v>0.9743937460114871</v>
      </c>
      <c r="T30" s="14">
        <f>100*T29/$B$14</f>
        <v>2.246729419272495</v>
      </c>
      <c r="U30" s="15">
        <f>100*U29/$B$14</f>
        <v>1.7489629865985963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2011-08-06T18:26:09Z</dcterms:created>
  <dcterms:modified xsi:type="dcterms:W3CDTF">2011-08-06T18:26:25Z</dcterms:modified>
  <cp:category/>
  <cp:version/>
  <cp:contentType/>
  <cp:contentStatus/>
</cp:coreProperties>
</file>