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7995" activeTab="0"/>
  </bookViews>
  <sheets>
    <sheet name="Ρέσ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<sst xmlns="http://schemas.openxmlformats.org/spreadsheetml/2006/main" count="63" uniqueCount="53">
  <si>
    <t>ΣΥΝΟΛΟ ΣΕ 100g ΩΜΟΥ ΠΡΟΪΟΝΤΟΣ</t>
  </si>
  <si>
    <t>ΣΥΝΟΛΟ</t>
  </si>
  <si>
    <t>αλάτι</t>
  </si>
  <si>
    <t>n</t>
  </si>
  <si>
    <t>tr</t>
  </si>
  <si>
    <t xml:space="preserve">%energy from added sugar </t>
  </si>
  <si>
    <t>%energy from saturated fat</t>
  </si>
  <si>
    <t>%energy from carbohydrate</t>
  </si>
  <si>
    <t>%energy from protein</t>
  </si>
  <si>
    <t>%energy from fat</t>
  </si>
  <si>
    <t>BETA CAROTENE EQUIVAL. (μg)</t>
  </si>
  <si>
    <t>πιπέρι</t>
  </si>
  <si>
    <t>νερό</t>
  </si>
  <si>
    <t>ΣΥΝΟΛΟ ΣΕ 100g ΕΤΟΙΜΟΥ ΠΡΟΪΟΝΤΟΣ (-37%)</t>
  </si>
  <si>
    <t>3 κιλά σιτάρι</t>
  </si>
  <si>
    <t>2 1/2 κιλά χοιρινό ή αρνί ή ρίφι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</si>
  <si>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</si>
  <si>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</si>
  <si>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</si>
  <si>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</si>
  <si>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</si>
  <si>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</si>
  <si>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</si>
  <si>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</si>
  <si>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</si>
  <si>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</si>
  <si>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</si>
  <si>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</si>
  <si>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</si>
  <si>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</si>
  <si>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</si>
  <si>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</si>
  <si>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</si>
  <si>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</si>
  <si>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</si>
  <si>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</si>
  <si>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</si>
  <si>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Iodine (μg)</t>
  </si>
  <si>
    <t>Thiamin (mg)</t>
  </si>
  <si>
    <t>Riboflavin (mg)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</si>
  <si>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</si>
  <si>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</si>
  <si>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</si>
  <si>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</si>
  <si>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</si>
  <si>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</si>
  <si>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</si>
  <si>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</si>
  <si>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Total saturates (g)</t>
  </si>
  <si>
    <t>Total cis-monos (g)</t>
  </si>
  <si>
    <t>Total cis-pufas (g)</t>
  </si>
  <si>
    <t>ΡΕΣΙ</t>
  </si>
  <si>
    <t>Τρόπος παρασκευής: βράσιμο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</si>
</sst>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1" borderId="1" applyNumberFormat="0" applyAlignment="0" applyProtection="0"/>
  </cellStyleXfs>
  <cellXfs count="26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 applyFont="1">
      <alignment/>
      <protection/>
    </xf>
    <xf numFmtId="2" fontId="0" fillId="0" borderId="0" xfId="56" applyNumberFormat="1" applyAlignment="1">
      <alignment wrapText="1"/>
      <protection/>
    </xf>
    <xf numFmtId="2" fontId="19" fillId="0" borderId="0" xfId="56" applyNumberFormat="1" applyFont="1" applyAlignment="1">
      <alignment wrapText="1" shrinkToFi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3" xfId="0" applyNumberFormat="1" applyFont="1" applyBorder="1" applyAlignment="1">
      <alignment wrapText="1"/>
    </xf>
    <xf numFmtId="2" fontId="20" fillId="0" borderId="13" xfId="0" applyNumberFormat="1" applyFont="1" applyBorder="1" applyAlignment="1">
      <alignment wrapText="1" shrinkToFit="1"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10" xfId="56" applyNumberFormat="1" applyBorder="1" applyAlignment="1">
      <alignment wrapText="1"/>
      <protection/>
    </xf>
    <xf numFmtId="2" fontId="0" fillId="0" borderId="17" xfId="56" applyNumberFormat="1" applyBorder="1" applyAlignment="1">
      <alignment wrapText="1"/>
      <protection/>
    </xf>
    <xf numFmtId="2" fontId="0" fillId="0" borderId="17" xfId="56" applyNumberFormat="1" applyFont="1" applyBorder="1" applyAlignment="1">
      <alignment wrapText="1"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0" xfId="56" applyNumberFormat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80">
          <cell r="B80">
            <v>206</v>
          </cell>
          <cell r="C80">
            <v>8.3</v>
          </cell>
          <cell r="D80">
            <v>26.8</v>
          </cell>
          <cell r="E80">
            <v>14.1</v>
          </cell>
          <cell r="F80">
            <v>5.5</v>
          </cell>
          <cell r="G80">
            <v>39.6</v>
          </cell>
          <cell r="H80">
            <v>0</v>
          </cell>
          <cell r="I80">
            <v>23</v>
          </cell>
          <cell r="J80">
            <v>3.8</v>
          </cell>
          <cell r="K80">
            <v>110</v>
          </cell>
          <cell r="L80">
            <v>1200</v>
          </cell>
          <cell r="M80">
            <v>520</v>
          </cell>
          <cell r="N80">
            <v>150</v>
          </cell>
          <cell r="O80">
            <v>9</v>
          </cell>
          <cell r="P80">
            <v>28</v>
          </cell>
          <cell r="Q80">
            <v>1160</v>
          </cell>
          <cell r="R80">
            <v>12.9</v>
          </cell>
          <cell r="S80">
            <v>16.2</v>
          </cell>
          <cell r="T80">
            <v>1.34</v>
          </cell>
          <cell r="U80">
            <v>2</v>
          </cell>
          <cell r="W80">
            <v>0.89</v>
          </cell>
          <cell r="X80">
            <v>0.36</v>
          </cell>
          <cell r="Y80">
            <v>0</v>
          </cell>
          <cell r="Z80">
            <v>29.6</v>
          </cell>
          <cell r="AA80">
            <v>1.38</v>
          </cell>
          <cell r="AB80">
            <v>0</v>
          </cell>
          <cell r="AC80">
            <v>260</v>
          </cell>
          <cell r="AD80">
            <v>0</v>
          </cell>
          <cell r="AE80">
            <v>0</v>
          </cell>
          <cell r="AF80">
            <v>0</v>
          </cell>
          <cell r="AG80">
            <v>2.6</v>
          </cell>
          <cell r="AH80">
            <v>24.02912621359223</v>
          </cell>
          <cell r="AI80">
            <v>27.37864077669903</v>
          </cell>
          <cell r="AJ80">
            <v>52.03883495145631</v>
          </cell>
          <cell r="AK80">
            <v>3.9320388349514563</v>
          </cell>
          <cell r="AL80">
            <v>7.378640776699029</v>
          </cell>
          <cell r="AM80">
            <v>0.9</v>
          </cell>
          <cell r="AN80">
            <v>0.7</v>
          </cell>
          <cell r="AO80">
            <v>2.9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1">
      <selection activeCell="K24" sqref="K24"/>
    </sheetView>
  </sheetViews>
  <sheetFormatPr defaultColWidth="9.140625" defaultRowHeight="15"/>
  <cols>
    <col min="1" max="1" width="26.57421875" style="3" customWidth="1"/>
    <col min="2" max="3" width="9.140625" style="1" customWidth="1"/>
    <col min="4" max="4" width="10.421875" style="1" customWidth="1"/>
    <col min="5" max="5" width="16.28125" style="1" customWidth="1"/>
    <col min="6" max="8" width="9.140625" style="1" customWidth="1"/>
    <col min="9" max="9" width="12.8515625" style="1" customWidth="1"/>
    <col min="10" max="12" width="9.140625" style="1" customWidth="1"/>
    <col min="13" max="13" width="12.28125" style="1" customWidth="1"/>
    <col min="14" max="14" width="12.421875" style="1" customWidth="1"/>
    <col min="15" max="15" width="10.140625" style="1" customWidth="1"/>
    <col min="16" max="16" width="14.7109375" style="1" customWidth="1"/>
    <col min="17" max="17" width="9.140625" style="1" customWidth="1"/>
    <col min="18" max="18" width="12.00390625" style="1" customWidth="1"/>
    <col min="19" max="19" width="10.57421875" style="1" customWidth="1"/>
    <col min="20" max="21" width="9.140625" style="1" customWidth="1"/>
    <col min="22" max="22" width="11.421875" style="1" customWidth="1"/>
    <col min="23" max="16384" width="9.140625" style="1" customWidth="1"/>
  </cols>
  <sheetData>
    <row r="1" spans="1:47" ht="15">
      <c r="A1" s="25" t="s">
        <v>51</v>
      </c>
      <c r="B1" s="25"/>
      <c r="C1" s="25"/>
      <c r="AQ1" s="4"/>
      <c r="AR1" s="4"/>
      <c r="AS1" s="4"/>
      <c r="AT1" s="4"/>
      <c r="AU1" s="4"/>
    </row>
    <row r="2" spans="1:3" ht="14.25">
      <c r="A2" s="25" t="s">
        <v>52</v>
      </c>
      <c r="B2" s="25"/>
      <c r="C2" s="25"/>
    </row>
    <row r="3" ht="14.25">
      <c r="A3" s="1"/>
    </row>
    <row r="4" spans="1:47" ht="30">
      <c r="A4" s="5"/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35</v>
      </c>
      <c r="V4" s="7" t="s">
        <v>36</v>
      </c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22" ht="14.25">
      <c r="A5" s="21" t="s">
        <v>15</v>
      </c>
      <c r="B5" s="12">
        <v>2500</v>
      </c>
      <c r="C5" s="12">
        <f>25*'[1]ΣΥΣΤΑΣΗ ΤΡΟΦΙΜΩΝ'!B126</f>
        <v>7850</v>
      </c>
      <c r="D5" s="12">
        <f>25*'[1]ΣΥΣΤΑΣΗ ΤΡΟΦΙΜΩΝ'!C126</f>
        <v>1402.5</v>
      </c>
      <c r="E5" s="12">
        <f>25*'[1]ΣΥΣΤΑΣΗ ΤΡΟΦΙΜΩΝ'!D126</f>
        <v>0</v>
      </c>
      <c r="F5" s="12">
        <f>25*'[1]ΣΥΣΤΑΣΗ ΤΡΟΦΙΜΩΝ'!E126</f>
        <v>390</v>
      </c>
      <c r="G5" s="12">
        <f>25*'[1]ΣΥΣΤΑΣΗ ΤΡΟΦΙΜΩΝ'!F126</f>
        <v>700</v>
      </c>
      <c r="H5" s="12">
        <f>25*'[1]ΣΥΣΤΑΣΗ ΤΡΟΦΙΜΩΝ'!G126</f>
        <v>0</v>
      </c>
      <c r="I5" s="12">
        <f>25*'[1]ΣΥΣΤΑΣΗ ΤΡΟΦΙΜΩΝ'!H126</f>
        <v>1700</v>
      </c>
      <c r="J5" s="12">
        <f>25*'[1]ΣΥΣΤΑΣΗ ΤΡΟΦΙΜΩΝ'!I126</f>
        <v>0</v>
      </c>
      <c r="K5" s="12">
        <f>25*'[1]ΣΥΣΤΑΣΗ ΤΡΟΦΙΜΩΝ'!J126</f>
        <v>0</v>
      </c>
      <c r="L5" s="12">
        <f>25*'[1]ΣΥΣΤΑΣΗ ΤΡΟΦΙΜΩΝ'!K126</f>
        <v>175</v>
      </c>
      <c r="M5" s="12">
        <f>25*'[1]ΣΥΣΤΑΣΗ ΤΡΟΦΙΜΩΝ'!L126*0.85</f>
        <v>3187.5</v>
      </c>
      <c r="N5" s="12">
        <f>25*'[1]ΣΥΣΤΑΣΗ ΤΡΟΦΙΜΩΝ'!M126</f>
        <v>450</v>
      </c>
      <c r="O5" s="12">
        <f>25*'[1]ΣΥΣΤΑΣΗ ΤΡΟΦΙΜΩΝ'!N126</f>
        <v>1400</v>
      </c>
      <c r="P5" s="12">
        <f>25*'[1]ΣΥΣΤΑΣΗ ΤΡΟΦΙΜΩΝ'!O126*0.8</f>
        <v>0.4</v>
      </c>
      <c r="Q5" s="12">
        <f>25*'[1]ΣΥΣΤΑΣΗ ΤΡΟΦΙΜΩΝ'!P126*0.75</f>
        <v>1237.5</v>
      </c>
      <c r="R5" s="12">
        <f>25*'[1]ΣΥΣΤΑΣΗ ΤΡΟΦΙΜΩΝ'!Q126*0.75</f>
        <v>4875</v>
      </c>
      <c r="S5" s="12">
        <f>25*'[1]ΣΥΣΤΑΣΗ ΤΡΟΦΙΜΩΝ'!R126</f>
        <v>30</v>
      </c>
      <c r="T5" s="12">
        <f>25*'[1]ΣΥΣΤΑΣΗ ΤΡΟΦΙΜΩΝ'!S126</f>
        <v>77.5</v>
      </c>
      <c r="U5" s="12">
        <f>25*'[1]ΣΥΣΤΑΣΗ ΤΡΟΦΙΜΩΝ'!T126*0.8</f>
        <v>4.2</v>
      </c>
      <c r="V5" s="13">
        <f>25*'[1]ΣΥΣΤΑΣΗ ΤΡΟΦΙΜΩΝ'!U126</f>
        <v>25</v>
      </c>
    </row>
    <row r="6" spans="1:22" ht="14.25">
      <c r="A6" s="22" t="s">
        <v>14</v>
      </c>
      <c r="B6" s="14">
        <v>3000</v>
      </c>
      <c r="C6" s="14">
        <f>30*'[1]ΣΥΣΤΑΣΗ ΤΡΟΦΙΜΩΝ'!B80</f>
        <v>6180</v>
      </c>
      <c r="D6" s="14">
        <f>30*'[1]ΣΥΣΤΑΣΗ ΤΡΟΦΙΜΩΝ'!C80</f>
        <v>249.00000000000003</v>
      </c>
      <c r="E6" s="14">
        <f>30*'[1]ΣΥΣΤΑΣΗ ΤΡΟΦΙΜΩΝ'!D80</f>
        <v>804</v>
      </c>
      <c r="F6" s="14">
        <f>30*'[1]ΣΥΣΤΑΣΗ ΤΡΟΦΙΜΩΝ'!E80</f>
        <v>423</v>
      </c>
      <c r="G6" s="14">
        <f>30*'[1]ΣΥΣΤΑΣΗ ΤΡΟΦΙΜΩΝ'!F80</f>
        <v>165</v>
      </c>
      <c r="H6" s="14">
        <f>30*'[1]ΣΥΣΤΑΣΗ ΤΡΟΦΙΜΩΝ'!G80</f>
        <v>1188</v>
      </c>
      <c r="I6" s="14">
        <f>30*'[1]ΣΥΣΤΑΣΗ ΤΡΟΦΙΜΩΝ'!H80</f>
        <v>0</v>
      </c>
      <c r="J6" s="14">
        <f>30*'[1]ΣΥΣΤΑΣΗ ΤΡΟΦΙΜΩΝ'!I80</f>
        <v>690</v>
      </c>
      <c r="K6" s="14">
        <f>30*'[1]ΣΥΣΤΑΣΗ ΤΡΟΦΙΜΩΝ'!J80</f>
        <v>114</v>
      </c>
      <c r="L6" s="14">
        <f>30*'[1]ΣΥΣΤΑΣΗ ΤΡΟΦΙΜΩΝ'!K80</f>
        <v>3300</v>
      </c>
      <c r="M6" s="14">
        <f>30*'[1]ΣΥΣΤΑΣΗ ΤΡΟΦΙΜΩΝ'!L80</f>
        <v>36000</v>
      </c>
      <c r="N6" s="14">
        <f>30*'[1]ΣΥΣΤΑΣΗ ΤΡΟΦΙΜΩΝ'!M80</f>
        <v>15600</v>
      </c>
      <c r="O6" s="14">
        <f>30*'[1]ΣΥΣΤΑΣΗ ΤΡΟΦΙΜΩΝ'!N80</f>
        <v>4500</v>
      </c>
      <c r="P6" s="14">
        <f>30*'[1]ΣΥΣΤΑΣΗ ΤΡΟΦΙΜΩΝ'!O80</f>
        <v>270</v>
      </c>
      <c r="Q6" s="14">
        <f>30*'[1]ΣΥΣΤΑΣΗ ΤΡΟΦΙΜΩΝ'!P80</f>
        <v>840</v>
      </c>
      <c r="R6" s="14">
        <f>30*'[1]ΣΥΣΤΑΣΗ ΤΡΟΦΙΜΩΝ'!Q80</f>
        <v>34800</v>
      </c>
      <c r="S6" s="14">
        <f>30*'[1]ΣΥΣΤΑΣΗ ΤΡΟΦΙΜΩΝ'!R80</f>
        <v>387</v>
      </c>
      <c r="T6" s="14">
        <f>30*'[1]ΣΥΣΤΑΣΗ ΤΡΟΦΙΜΩΝ'!S80</f>
        <v>486</v>
      </c>
      <c r="U6" s="14">
        <f>30*'[1]ΣΥΣΤΑΣΗ ΤΡΟΦΙΜΩΝ'!T80</f>
        <v>40.2</v>
      </c>
      <c r="V6" s="15">
        <f>30*'[1]ΣΥΣΤΑΣΗ ΤΡΟΦΙΜΩΝ'!U80</f>
        <v>60</v>
      </c>
    </row>
    <row r="7" spans="1:47" ht="14.25">
      <c r="A7" s="22" t="s">
        <v>2</v>
      </c>
      <c r="B7" s="14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>
        <v>5400</v>
      </c>
      <c r="P7" s="14"/>
      <c r="Q7" s="14">
        <v>3600</v>
      </c>
      <c r="R7" s="14"/>
      <c r="S7" s="14"/>
      <c r="T7" s="14"/>
      <c r="U7" s="14"/>
      <c r="V7" s="15"/>
      <c r="AQ7" s="2"/>
      <c r="AR7" s="2"/>
      <c r="AS7" s="2"/>
      <c r="AT7" s="2"/>
      <c r="AU7" s="2"/>
    </row>
    <row r="8" spans="1:47" ht="14.25">
      <c r="A8" s="22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AQ8" s="2"/>
      <c r="AR8" s="2"/>
      <c r="AS8" s="2"/>
      <c r="AT8" s="2"/>
      <c r="AU8" s="2"/>
    </row>
    <row r="9" spans="1:22" ht="14.25">
      <c r="A9" s="22" t="s">
        <v>12</v>
      </c>
      <c r="B9" s="14">
        <v>6000</v>
      </c>
      <c r="C9" s="14"/>
      <c r="D9" s="14">
        <v>6000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4.25">
      <c r="A10" s="23" t="s">
        <v>1</v>
      </c>
      <c r="B10" s="16">
        <f aca="true" t="shared" si="0" ref="B10:V10">SUM(B5:B9)</f>
        <v>11509</v>
      </c>
      <c r="C10" s="16">
        <f t="shared" si="0"/>
        <v>14030</v>
      </c>
      <c r="D10" s="16">
        <f t="shared" si="0"/>
        <v>7651.5</v>
      </c>
      <c r="E10" s="16">
        <f t="shared" si="0"/>
        <v>804</v>
      </c>
      <c r="F10" s="16">
        <f t="shared" si="0"/>
        <v>813</v>
      </c>
      <c r="G10" s="16">
        <f t="shared" si="0"/>
        <v>865</v>
      </c>
      <c r="H10" s="16">
        <f t="shared" si="0"/>
        <v>1188</v>
      </c>
      <c r="I10" s="16">
        <f t="shared" si="0"/>
        <v>1700</v>
      </c>
      <c r="J10" s="16">
        <f t="shared" si="0"/>
        <v>690</v>
      </c>
      <c r="K10" s="16">
        <f t="shared" si="0"/>
        <v>114</v>
      </c>
      <c r="L10" s="16">
        <f t="shared" si="0"/>
        <v>3475</v>
      </c>
      <c r="M10" s="16">
        <f t="shared" si="0"/>
        <v>39187.5</v>
      </c>
      <c r="N10" s="16">
        <f t="shared" si="0"/>
        <v>16050</v>
      </c>
      <c r="O10" s="16">
        <f t="shared" si="0"/>
        <v>11300</v>
      </c>
      <c r="P10" s="16">
        <f t="shared" si="0"/>
        <v>270.4</v>
      </c>
      <c r="Q10" s="16">
        <f t="shared" si="0"/>
        <v>5677.5</v>
      </c>
      <c r="R10" s="16">
        <f t="shared" si="0"/>
        <v>39675</v>
      </c>
      <c r="S10" s="16">
        <f t="shared" si="0"/>
        <v>417</v>
      </c>
      <c r="T10" s="16">
        <f t="shared" si="0"/>
        <v>563.5</v>
      </c>
      <c r="U10" s="16">
        <f t="shared" si="0"/>
        <v>44.400000000000006</v>
      </c>
      <c r="V10" s="17">
        <f t="shared" si="0"/>
        <v>85</v>
      </c>
    </row>
    <row r="11" spans="1:22" ht="28.5">
      <c r="A11" s="23" t="s">
        <v>0</v>
      </c>
      <c r="B11" s="16">
        <v>100</v>
      </c>
      <c r="C11" s="16">
        <f aca="true" t="shared" si="1" ref="C11:V11">100*C10/$B$10</f>
        <v>121.90459640281519</v>
      </c>
      <c r="D11" s="16">
        <f t="shared" si="1"/>
        <v>66.4827526283778</v>
      </c>
      <c r="E11" s="16">
        <f t="shared" si="1"/>
        <v>6.985837170909723</v>
      </c>
      <c r="F11" s="16">
        <f t="shared" si="1"/>
        <v>7.064036840733339</v>
      </c>
      <c r="G11" s="16">
        <f t="shared" si="1"/>
        <v>7.515857155269789</v>
      </c>
      <c r="H11" s="16">
        <f t="shared" si="1"/>
        <v>10.322356416717351</v>
      </c>
      <c r="I11" s="16">
        <f t="shared" si="1"/>
        <v>14.771048744460856</v>
      </c>
      <c r="J11" s="16">
        <f t="shared" si="1"/>
        <v>5.995308019810583</v>
      </c>
      <c r="K11" s="16">
        <f t="shared" si="1"/>
        <v>0.9905291510991397</v>
      </c>
      <c r="L11" s="16">
        <f t="shared" si="1"/>
        <v>30.193761404118515</v>
      </c>
      <c r="M11" s="16">
        <f t="shared" si="1"/>
        <v>340.4943956903293</v>
      </c>
      <c r="N11" s="16">
        <f t="shared" si="1"/>
        <v>139.45607785211573</v>
      </c>
      <c r="O11" s="16">
        <f t="shared" si="1"/>
        <v>98.18402988965158</v>
      </c>
      <c r="P11" s="16">
        <f t="shared" si="1"/>
        <v>2.3494656355895382</v>
      </c>
      <c r="Q11" s="16">
        <f t="shared" si="1"/>
        <v>49.33095838039795</v>
      </c>
      <c r="R11" s="16">
        <f t="shared" si="1"/>
        <v>344.7302111391085</v>
      </c>
      <c r="S11" s="16">
        <f t="shared" si="1"/>
        <v>3.623251368494222</v>
      </c>
      <c r="T11" s="16">
        <f t="shared" si="1"/>
        <v>4.896168216178642</v>
      </c>
      <c r="U11" s="16">
        <f t="shared" si="1"/>
        <v>0.38578503779650714</v>
      </c>
      <c r="V11" s="17">
        <f t="shared" si="1"/>
        <v>0.7385524372230429</v>
      </c>
    </row>
    <row r="12" spans="1:22" ht="28.5">
      <c r="A12" s="24" t="s">
        <v>13</v>
      </c>
      <c r="B12" s="18">
        <v>158.7</v>
      </c>
      <c r="C12" s="18">
        <f>$B$12*C11/100</f>
        <v>193.4625944912677</v>
      </c>
      <c r="D12" s="18">
        <f>$B$12*D11/100-58.7</f>
        <v>46.80812842123555</v>
      </c>
      <c r="E12" s="18">
        <f aca="true" t="shared" si="2" ref="E12:V12">$B$12*E11/100</f>
        <v>11.08652359023373</v>
      </c>
      <c r="F12" s="18">
        <f t="shared" si="2"/>
        <v>11.210626466243808</v>
      </c>
      <c r="G12" s="18">
        <f t="shared" si="2"/>
        <v>11.927665305413154</v>
      </c>
      <c r="H12" s="18">
        <f t="shared" si="2"/>
        <v>16.381579633330436</v>
      </c>
      <c r="I12" s="18">
        <f t="shared" si="2"/>
        <v>23.441654357459377</v>
      </c>
      <c r="J12" s="18">
        <f t="shared" si="2"/>
        <v>9.514553827439395</v>
      </c>
      <c r="K12" s="18">
        <f t="shared" si="2"/>
        <v>1.5719697627943348</v>
      </c>
      <c r="L12" s="18">
        <f t="shared" si="2"/>
        <v>47.91749934833608</v>
      </c>
      <c r="M12" s="18">
        <f t="shared" si="2"/>
        <v>540.3646059605526</v>
      </c>
      <c r="N12" s="18">
        <f t="shared" si="2"/>
        <v>221.31679555130765</v>
      </c>
      <c r="O12" s="18">
        <f t="shared" si="2"/>
        <v>155.81805543487707</v>
      </c>
      <c r="P12" s="18">
        <f t="shared" si="2"/>
        <v>3.728601963680597</v>
      </c>
      <c r="Q12" s="18">
        <f t="shared" si="2"/>
        <v>78.28823094969154</v>
      </c>
      <c r="R12" s="18">
        <f t="shared" si="2"/>
        <v>547.0868450777651</v>
      </c>
      <c r="S12" s="18">
        <f t="shared" si="2"/>
        <v>5.75009992180033</v>
      </c>
      <c r="T12" s="18">
        <f t="shared" si="2"/>
        <v>7.770218959075505</v>
      </c>
      <c r="U12" s="18">
        <f t="shared" si="2"/>
        <v>0.6122408549830568</v>
      </c>
      <c r="V12" s="19">
        <f t="shared" si="2"/>
        <v>1.172082717872969</v>
      </c>
    </row>
    <row r="16" spans="1:47" ht="60">
      <c r="A16" s="10"/>
      <c r="B16" s="11" t="s">
        <v>37</v>
      </c>
      <c r="C16" s="6" t="s">
        <v>38</v>
      </c>
      <c r="D16" s="6" t="s">
        <v>39</v>
      </c>
      <c r="E16" s="6" t="s">
        <v>10</v>
      </c>
      <c r="F16" s="6" t="s">
        <v>40</v>
      </c>
      <c r="G16" s="6" t="s">
        <v>41</v>
      </c>
      <c r="H16" s="6" t="s">
        <v>42</v>
      </c>
      <c r="I16" s="6" t="s">
        <v>43</v>
      </c>
      <c r="J16" s="6" t="s">
        <v>44</v>
      </c>
      <c r="K16" s="6" t="s">
        <v>45</v>
      </c>
      <c r="L16" s="6" t="s">
        <v>46</v>
      </c>
      <c r="M16" s="6" t="s">
        <v>47</v>
      </c>
      <c r="N16" s="6" t="s">
        <v>9</v>
      </c>
      <c r="O16" s="6" t="s">
        <v>8</v>
      </c>
      <c r="P16" s="6" t="s">
        <v>7</v>
      </c>
      <c r="Q16" s="6" t="s">
        <v>6</v>
      </c>
      <c r="R16" s="6" t="s">
        <v>5</v>
      </c>
      <c r="S16" s="6" t="s">
        <v>48</v>
      </c>
      <c r="T16" s="6" t="s">
        <v>49</v>
      </c>
      <c r="U16" s="7" t="s">
        <v>50</v>
      </c>
      <c r="V16" s="8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21" ht="14.25">
      <c r="A17" s="21" t="s">
        <v>15</v>
      </c>
      <c r="B17" s="12">
        <f>25*'[1]ΣΥΣΤΑΣΗ ΤΡΟΦΙΜΩΝ'!V126</f>
        <v>125</v>
      </c>
      <c r="C17" s="12">
        <f>25*'[1]ΣΥΣΤΑΣΗ ΤΡΟΦΙΜΩΝ'!W126*0.6</f>
        <v>1.5</v>
      </c>
      <c r="D17" s="12">
        <f>25*'[1]ΣΥΣΤΑΣΗ ΤΡΟΦΙΜΩΝ'!X126*0.9</f>
        <v>4.05</v>
      </c>
      <c r="E17" s="12" t="s">
        <v>4</v>
      </c>
      <c r="F17" s="12">
        <f>25*'[1]ΣΥΣΤΑΣΗ ΤΡΟΦΙΜΩΝ'!Z126*0.8</f>
        <v>72</v>
      </c>
      <c r="G17" s="12">
        <f>25*'[1]ΣΥΣΤΑΣΗ ΤΡΟΦΙΜΩΝ'!AA126*0.75</f>
        <v>3.1875</v>
      </c>
      <c r="H17" s="12">
        <f>25*'[1]ΣΥΣΤΑΣΗ ΤΡΟΦΙΜΩΝ'!AB126*0.75</f>
        <v>37.5</v>
      </c>
      <c r="I17" s="12">
        <f>25*'[1]ΣΥΣΤΑΣΗ ΤΡΟΦΙΜΩΝ'!AC126*0.85</f>
        <v>63.75</v>
      </c>
      <c r="J17" s="12">
        <f>25*'[1]ΣΥΣΤΑΣΗ ΤΡΟΦΙΜΩΝ'!AD126</f>
        <v>0</v>
      </c>
      <c r="K17" s="12" t="s">
        <v>4</v>
      </c>
      <c r="L17" s="12" t="s">
        <v>4</v>
      </c>
      <c r="M17" s="12">
        <f>25*'[1]ΣΥΣΤΑΣΗ ΤΡΟΦΙΜΩΝ'!AG126</f>
        <v>4.25</v>
      </c>
      <c r="N17" s="12">
        <f>'[1]ΣΥΣΤΑΣΗ ΤΡΟΦΙΜΩΝ'!AH126</f>
        <v>80.2547770700637</v>
      </c>
      <c r="O17" s="12">
        <f>'[1]ΣΥΣΤΑΣΗ ΤΡΟΦΙΜΩΝ'!AI126</f>
        <v>19.872611464968152</v>
      </c>
      <c r="P17" s="12">
        <f>'[1]ΣΥΣΤΑΣΗ ΤΡΟΦΙΜΩΝ'!AJ126</f>
        <v>0</v>
      </c>
      <c r="Q17" s="12">
        <f>'[1]ΣΥΣΤΑΣΗ ΤΡΟΦΙΜΩΝ'!AK126</f>
        <v>39.84076433121019</v>
      </c>
      <c r="R17" s="12">
        <f>'[1]ΣΥΣΤΑΣΗ ΤΡΟΦΙΜΩΝ'!AL126</f>
        <v>0</v>
      </c>
      <c r="S17" s="12">
        <f>25*'[1]ΣΥΣΤΑΣΗ ΤΡΟΦΙΜΩΝ'!AM126</f>
        <v>347.5</v>
      </c>
      <c r="T17" s="12">
        <f>25*'[1]ΣΥΣΤΑΣΗ ΤΡΟΦΙΜΩΝ'!AN126</f>
        <v>270</v>
      </c>
      <c r="U17" s="13">
        <f>25*'[1]ΣΥΣΤΑΣΗ ΤΡΟΦΙΜΩΝ'!AO126</f>
        <v>32.5</v>
      </c>
    </row>
    <row r="18" spans="1:21" ht="14.25">
      <c r="A18" s="22" t="s">
        <v>14</v>
      </c>
      <c r="B18" s="14" t="s">
        <v>3</v>
      </c>
      <c r="C18" s="14">
        <f>30*'[1]ΣΥΣΤΑΣΗ ΤΡΟΦΙΜΩΝ'!W80</f>
        <v>26.7</v>
      </c>
      <c r="D18" s="14">
        <f>30*'[1]ΣΥΣΤΑΣΗ ΤΡΟΦΙΜΩΝ'!X80</f>
        <v>10.799999999999999</v>
      </c>
      <c r="E18" s="14">
        <f>30*'[1]ΣΥΣΤΑΣΗ ΤΡΟΦΙΜΩΝ'!Y80</f>
        <v>0</v>
      </c>
      <c r="F18" s="14">
        <f>30*'[1]ΣΥΣΤΑΣΗ ΤΡΟΦΙΜΩΝ'!Z80</f>
        <v>888</v>
      </c>
      <c r="G18" s="14">
        <f>30*'[1]ΣΥΣΤΑΣΗ ΤΡΟΦΙΜΩΝ'!AA80</f>
        <v>41.4</v>
      </c>
      <c r="H18" s="14">
        <f>30*'[1]ΣΥΣΤΑΣΗ ΤΡΟΦΙΜΩΝ'!AB80</f>
        <v>0</v>
      </c>
      <c r="I18" s="14">
        <f>30*'[1]ΣΥΣΤΑΣΗ ΤΡΟΦΙΜΩΝ'!AC80</f>
        <v>7800</v>
      </c>
      <c r="J18" s="14">
        <f>30*'[1]ΣΥΣΤΑΣΗ ΤΡΟΦΙΜΩΝ'!AD80</f>
        <v>0</v>
      </c>
      <c r="K18" s="14">
        <f>30*'[1]ΣΥΣΤΑΣΗ ΤΡΟΦΙΜΩΝ'!AE80</f>
        <v>0</v>
      </c>
      <c r="L18" s="14">
        <f>30*'[1]ΣΥΣΤΑΣΗ ΤΡΟΦΙΜΩΝ'!AF80</f>
        <v>0</v>
      </c>
      <c r="M18" s="14">
        <f>30*'[1]ΣΥΣΤΑΣΗ ΤΡΟΦΙΜΩΝ'!AG80</f>
        <v>78</v>
      </c>
      <c r="N18" s="14">
        <f>'[1]ΣΥΣΤΑΣΗ ΤΡΟΦΙΜΩΝ'!AH80</f>
        <v>24.02912621359223</v>
      </c>
      <c r="O18" s="14">
        <f>'[1]ΣΥΣΤΑΣΗ ΤΡΟΦΙΜΩΝ'!AI80</f>
        <v>27.37864077669903</v>
      </c>
      <c r="P18" s="14">
        <f>'[1]ΣΥΣΤΑΣΗ ΤΡΟΦΙΜΩΝ'!AJ80</f>
        <v>52.03883495145631</v>
      </c>
      <c r="Q18" s="14">
        <f>'[1]ΣΥΣΤΑΣΗ ΤΡΟΦΙΜΩΝ'!AK80</f>
        <v>3.9320388349514563</v>
      </c>
      <c r="R18" s="14">
        <f>'[1]ΣΥΣΤΑΣΗ ΤΡΟΦΙΜΩΝ'!AL80</f>
        <v>7.378640776699029</v>
      </c>
      <c r="S18" s="14">
        <f>30*'[1]ΣΥΣΤΑΣΗ ΤΡΟΦΙΜΩΝ'!AM80</f>
        <v>27</v>
      </c>
      <c r="T18" s="14">
        <f>30*'[1]ΣΥΣΤΑΣΗ ΤΡΟΦΙΜΩΝ'!AN80</f>
        <v>21</v>
      </c>
      <c r="U18" s="15">
        <f>30*'[1]ΣΥΣΤΑΣΗ ΤΡΟΦΙΜΩΝ'!AO80</f>
        <v>87</v>
      </c>
    </row>
    <row r="19" spans="1:21" ht="14.25">
      <c r="A19" s="22" t="s">
        <v>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14.25">
      <c r="A20" s="22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ht="14.25">
      <c r="A21" s="22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</row>
    <row r="22" spans="1:21" ht="14.25">
      <c r="A22" s="23" t="s">
        <v>1</v>
      </c>
      <c r="B22" s="16">
        <f aca="true" t="shared" si="3" ref="B22:M22">SUM(B17:B21)</f>
        <v>125</v>
      </c>
      <c r="C22" s="16">
        <f t="shared" si="3"/>
        <v>28.2</v>
      </c>
      <c r="D22" s="16">
        <f t="shared" si="3"/>
        <v>14.849999999999998</v>
      </c>
      <c r="E22" s="16">
        <f t="shared" si="3"/>
        <v>0</v>
      </c>
      <c r="F22" s="16">
        <f t="shared" si="3"/>
        <v>960</v>
      </c>
      <c r="G22" s="16">
        <f t="shared" si="3"/>
        <v>44.5875</v>
      </c>
      <c r="H22" s="16">
        <f t="shared" si="3"/>
        <v>37.5</v>
      </c>
      <c r="I22" s="16">
        <f t="shared" si="3"/>
        <v>7863.75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82.25</v>
      </c>
      <c r="N22" s="20">
        <f>9*G10*100/C10</f>
        <v>55.48823948681397</v>
      </c>
      <c r="O22" s="20">
        <f>4*F10*100/C10</f>
        <v>23.178902352102636</v>
      </c>
      <c r="P22" s="20">
        <f>4*E10*100/C10</f>
        <v>22.92230933713471</v>
      </c>
      <c r="Q22" s="14">
        <f>9*S22*100/C10</f>
        <v>24.02352102637206</v>
      </c>
      <c r="R22" s="14">
        <f>4*K10*100/C10</f>
        <v>3.250178189593728</v>
      </c>
      <c r="S22" s="16">
        <f>SUM(S17:S21)</f>
        <v>374.5</v>
      </c>
      <c r="T22" s="16">
        <f>SUM(T17:T21)</f>
        <v>291</v>
      </c>
      <c r="U22" s="17">
        <f>SUM(U17:U21)</f>
        <v>119.5</v>
      </c>
    </row>
    <row r="23" spans="1:21" ht="28.5">
      <c r="A23" s="23" t="s">
        <v>0</v>
      </c>
      <c r="B23" s="16">
        <f aca="true" t="shared" si="4" ref="B23:M23">100*B22/$B$10</f>
        <v>1.0861065253280042</v>
      </c>
      <c r="C23" s="16">
        <f t="shared" si="4"/>
        <v>0.24502563211399775</v>
      </c>
      <c r="D23" s="16">
        <f t="shared" si="4"/>
        <v>0.1290294552089669</v>
      </c>
      <c r="E23" s="16">
        <f t="shared" si="4"/>
        <v>0</v>
      </c>
      <c r="F23" s="16">
        <f t="shared" si="4"/>
        <v>8.341298114519072</v>
      </c>
      <c r="G23" s="16">
        <f t="shared" si="4"/>
        <v>0.3874141975844991</v>
      </c>
      <c r="H23" s="16">
        <f t="shared" si="4"/>
        <v>0.3258319575984013</v>
      </c>
      <c r="I23" s="16">
        <f t="shared" si="4"/>
        <v>68.32696150838474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0.7146580936658268</v>
      </c>
      <c r="N23" s="16"/>
      <c r="O23" s="16"/>
      <c r="P23" s="16"/>
      <c r="Q23" s="16"/>
      <c r="R23" s="16"/>
      <c r="S23" s="16">
        <f>100*S22/$B$10</f>
        <v>3.2539751498827005</v>
      </c>
      <c r="T23" s="16">
        <f>100*T22/$B$10</f>
        <v>2.5284559909635935</v>
      </c>
      <c r="U23" s="17">
        <f>100*U22/$B$10</f>
        <v>1.038317838213572</v>
      </c>
    </row>
    <row r="24" spans="1:21" ht="28.5">
      <c r="A24" s="24" t="s">
        <v>13</v>
      </c>
      <c r="B24" s="18">
        <f aca="true" t="shared" si="5" ref="B24:U24">$B$12*B23/100</f>
        <v>1.7236510556955427</v>
      </c>
      <c r="C24" s="18">
        <f t="shared" si="5"/>
        <v>0.3888556781649144</v>
      </c>
      <c r="D24" s="18">
        <f t="shared" si="5"/>
        <v>0.20476974541663043</v>
      </c>
      <c r="E24" s="18">
        <f t="shared" si="5"/>
        <v>0</v>
      </c>
      <c r="F24" s="18">
        <f t="shared" si="5"/>
        <v>13.237640107741765</v>
      </c>
      <c r="G24" s="18">
        <f t="shared" si="5"/>
        <v>0.6148263315666</v>
      </c>
      <c r="H24" s="18">
        <f t="shared" si="5"/>
        <v>0.5170953167086627</v>
      </c>
      <c r="I24" s="18">
        <f t="shared" si="5"/>
        <v>108.43488791380658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1.134162394647667</v>
      </c>
      <c r="N24" s="18">
        <f t="shared" si="5"/>
        <v>0</v>
      </c>
      <c r="O24" s="18">
        <f t="shared" si="5"/>
        <v>0</v>
      </c>
      <c r="P24" s="18">
        <f t="shared" si="5"/>
        <v>0</v>
      </c>
      <c r="Q24" s="18">
        <f t="shared" si="5"/>
        <v>0</v>
      </c>
      <c r="R24" s="18">
        <f t="shared" si="5"/>
        <v>0</v>
      </c>
      <c r="S24" s="18">
        <f t="shared" si="5"/>
        <v>5.164058562863845</v>
      </c>
      <c r="T24" s="18">
        <f t="shared" si="5"/>
        <v>4.012659657659222</v>
      </c>
      <c r="U24" s="19">
        <f t="shared" si="5"/>
        <v>1.6478104092449388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XARA</dc:creator>
  <cp:keywords/>
  <dc:description/>
  <cp:lastModifiedBy>antonia</cp:lastModifiedBy>
  <dcterms:created xsi:type="dcterms:W3CDTF">2011-03-29T17:39:11Z</dcterms:created>
  <dcterms:modified xsi:type="dcterms:W3CDTF">2011-08-05T04:42:43Z</dcterms:modified>
  <cp:category/>
  <cp:version/>
  <cp:contentType/>
  <cp:contentStatus/>
</cp:coreProperties>
</file>