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605" windowWidth="13755" windowHeight="7170" activeTab="0"/>
  </bookViews>
  <sheets>
    <sheet name="Μανιτάρια κρασάτα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<sst xmlns="http://schemas.openxmlformats.org/spreadsheetml/2006/main" count="80" uniqueCount="53">
  <si>
    <t>ΜΑΝΙΤΑΡΙΑ ΚΡΑΣΑΤΑ</t>
  </si>
  <si>
    <t>Τρόπος παρασεκυής: τηγάνισμα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</si>
  <si>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</si>
  <si>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</si>
  <si>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</si>
  <si>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</si>
  <si>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</si>
  <si>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</si>
  <si>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</si>
  <si>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</si>
  <si>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</si>
  <si>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</si>
  <si>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</si>
  <si>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</si>
  <si>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</si>
  <si>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</si>
  <si>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</si>
  <si>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</si>
  <si>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</si>
  <si>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</si>
  <si>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</si>
  <si>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</si>
  <si>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</si>
  <si>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 xml:space="preserve">1 κιλό μανιτάρια (ζυγισμένα ωμά) </t>
  </si>
  <si>
    <t>1/2 φλιτζ. αραβοσιτέλαιο</t>
  </si>
  <si>
    <t>tr</t>
  </si>
  <si>
    <t>n</t>
  </si>
  <si>
    <t>1/2 φλιτζ κρασί μαύρο, ξηρό</t>
  </si>
  <si>
    <t>κόλιαντρο</t>
  </si>
  <si>
    <t>πιπέρι</t>
  </si>
  <si>
    <t>αλάτι</t>
  </si>
  <si>
    <t>ΣΥΝΟΛΟ</t>
  </si>
  <si>
    <t>ΣΥΝΟΛΟ ΣΕ 100g ΕΤΟΙΜΟΥ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</si>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</sst>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31">
    <xf numFmtId="0" fontId="0" fillId="0" borderId="0" xfId="0" applyAlignment="1">
      <alignment/>
    </xf>
    <xf numFmtId="0" fontId="19" fillId="0" borderId="0" xfId="56" applyFont="1" applyAlignment="1">
      <alignment wrapText="1"/>
      <protection/>
    </xf>
    <xf numFmtId="0" fontId="0" fillId="0" borderId="0" xfId="56">
      <alignment/>
      <protection/>
    </xf>
    <xf numFmtId="2" fontId="0" fillId="0" borderId="0" xfId="0" applyNumberFormat="1" applyFont="1" applyAlignment="1">
      <alignment/>
    </xf>
    <xf numFmtId="2" fontId="0" fillId="0" borderId="0" xfId="56" applyNumberFormat="1">
      <alignment/>
      <protection/>
    </xf>
    <xf numFmtId="0" fontId="0" fillId="0" borderId="0" xfId="56" applyAlignment="1">
      <alignment wrapText="1"/>
      <protection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0" fontId="0" fillId="0" borderId="10" xfId="56" applyBorder="1" applyAlignment="1">
      <alignment wrapText="1"/>
      <protection/>
    </xf>
    <xf numFmtId="2" fontId="0" fillId="0" borderId="13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>
      <alignment/>
      <protection/>
    </xf>
    <xf numFmtId="0" fontId="0" fillId="0" borderId="16" xfId="56" applyBorder="1" applyAlignment="1">
      <alignment wrapText="1"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Border="1">
      <alignment/>
      <protection/>
    </xf>
    <xf numFmtId="2" fontId="0" fillId="0" borderId="18" xfId="56" applyNumberFormat="1" applyBorder="1">
      <alignment/>
      <protection/>
    </xf>
    <xf numFmtId="2" fontId="0" fillId="0" borderId="0" xfId="56" applyNumberFormat="1" applyFont="1" applyAlignment="1">
      <alignment wrapText="1"/>
      <protection/>
    </xf>
    <xf numFmtId="0" fontId="0" fillId="0" borderId="16" xfId="56" applyFont="1" applyBorder="1" applyAlignment="1">
      <alignment wrapText="1"/>
      <protection/>
    </xf>
    <xf numFmtId="2" fontId="0" fillId="0" borderId="17" xfId="56" applyNumberFormat="1" applyFont="1" applyBorder="1" applyAlignment="1">
      <alignment wrapText="1"/>
      <protection/>
    </xf>
    <xf numFmtId="2" fontId="0" fillId="0" borderId="0" xfId="56" applyNumberFormat="1" applyFont="1" applyBorder="1" applyAlignment="1">
      <alignment wrapText="1"/>
      <protection/>
    </xf>
    <xf numFmtId="2" fontId="0" fillId="0" borderId="18" xfId="56" applyNumberFormat="1" applyFont="1" applyBorder="1" applyAlignment="1">
      <alignment wrapText="1"/>
      <protection/>
    </xf>
    <xf numFmtId="0" fontId="0" fillId="0" borderId="19" xfId="56" applyFont="1" applyBorder="1" applyAlignment="1">
      <alignment wrapText="1"/>
      <protection/>
    </xf>
    <xf numFmtId="2" fontId="0" fillId="0" borderId="20" xfId="56" applyNumberFormat="1" applyFont="1" applyBorder="1" applyAlignment="1">
      <alignment wrapText="1"/>
      <protection/>
    </xf>
    <xf numFmtId="2" fontId="0" fillId="0" borderId="21" xfId="56" applyNumberFormat="1" applyFont="1" applyBorder="1" applyAlignment="1">
      <alignment wrapText="1"/>
      <protection/>
    </xf>
    <xf numFmtId="2" fontId="0" fillId="0" borderId="22" xfId="56" applyNumberFormat="1" applyFont="1" applyBorder="1" applyAlignment="1">
      <alignment wrapText="1"/>
      <protection/>
    </xf>
    <xf numFmtId="2" fontId="0" fillId="0" borderId="13" xfId="0" applyNumberFormat="1" applyFont="1" applyBorder="1" applyAlignment="1">
      <alignment wrapText="1"/>
    </xf>
    <xf numFmtId="2" fontId="20" fillId="0" borderId="13" xfId="0" applyNumberFormat="1" applyFont="1" applyBorder="1" applyAlignment="1">
      <alignment wrapText="1" shrinkToFit="1"/>
    </xf>
    <xf numFmtId="2" fontId="20" fillId="0" borderId="14" xfId="0" applyNumberFormat="1" applyFont="1" applyBorder="1" applyAlignment="1">
      <alignment wrapText="1" shrinkToFit="1"/>
    </xf>
    <xf numFmtId="2" fontId="20" fillId="0" borderId="15" xfId="0" applyNumberFormat="1" applyFont="1" applyBorder="1" applyAlignment="1">
      <alignment wrapText="1" shrinkToFit="1"/>
    </xf>
    <xf numFmtId="2" fontId="0" fillId="0" borderId="0" xfId="56" applyNumberFormat="1" applyFont="1" applyBorder="1">
      <alignment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11">
          <cell r="B11">
            <v>899</v>
          </cell>
          <cell r="F11">
            <v>99.9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17.24</v>
          </cell>
          <cell r="AH11">
            <v>100.0111234705228</v>
          </cell>
          <cell r="AK11">
            <v>12.714126807563959</v>
          </cell>
          <cell r="AL11">
            <v>0</v>
          </cell>
          <cell r="AM11">
            <v>12.7</v>
          </cell>
          <cell r="AN11">
            <v>24.7</v>
          </cell>
          <cell r="AO11">
            <v>57.8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49">
          <cell r="B49">
            <v>13</v>
          </cell>
          <cell r="C49">
            <v>92.6</v>
          </cell>
          <cell r="D49">
            <v>0.4</v>
          </cell>
          <cell r="E49">
            <v>1.8</v>
          </cell>
          <cell r="F49">
            <v>0.5</v>
          </cell>
          <cell r="G49">
            <v>2.3</v>
          </cell>
          <cell r="H49">
            <v>0</v>
          </cell>
          <cell r="I49">
            <v>0.2</v>
          </cell>
          <cell r="J49">
            <v>0.2</v>
          </cell>
          <cell r="K49">
            <v>6</v>
          </cell>
          <cell r="L49">
            <v>80</v>
          </cell>
          <cell r="M49">
            <v>9</v>
          </cell>
          <cell r="P49">
            <v>5</v>
          </cell>
          <cell r="Q49">
            <v>320</v>
          </cell>
          <cell r="R49">
            <v>0.6</v>
          </cell>
          <cell r="S49">
            <v>0.4</v>
          </cell>
          <cell r="T49">
            <v>0.72</v>
          </cell>
          <cell r="U49">
            <v>9</v>
          </cell>
          <cell r="V49">
            <v>3</v>
          </cell>
          <cell r="W49">
            <v>0.09</v>
          </cell>
          <cell r="X49">
            <v>0.31</v>
          </cell>
          <cell r="Y49">
            <v>0</v>
          </cell>
          <cell r="Z49">
            <v>3.2</v>
          </cell>
          <cell r="AA49">
            <v>0.18</v>
          </cell>
          <cell r="AB49">
            <v>0</v>
          </cell>
          <cell r="AC49">
            <v>44</v>
          </cell>
          <cell r="AD49">
            <v>1</v>
          </cell>
          <cell r="AE49">
            <v>0</v>
          </cell>
          <cell r="AF49">
            <v>0</v>
          </cell>
          <cell r="AG49">
            <v>0.12</v>
          </cell>
          <cell r="AH49">
            <v>34.61538461538461</v>
          </cell>
          <cell r="AI49">
            <v>55.38461538461539</v>
          </cell>
          <cell r="AJ49">
            <v>12.307692307692308</v>
          </cell>
          <cell r="AK49">
            <v>6.923076923076923</v>
          </cell>
          <cell r="AL49">
            <v>6.153846153846154</v>
          </cell>
          <cell r="AM49">
            <v>0.1</v>
          </cell>
          <cell r="AN49" t="str">
            <v>tr</v>
          </cell>
          <cell r="AO49">
            <v>0.3</v>
          </cell>
        </row>
        <row r="141">
          <cell r="B141">
            <v>50</v>
          </cell>
          <cell r="C141">
            <v>88.9</v>
          </cell>
          <cell r="D141">
            <v>6.3</v>
          </cell>
          <cell r="E141">
            <v>0.5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1.55</v>
          </cell>
          <cell r="K141">
            <v>9</v>
          </cell>
          <cell r="L141">
            <v>15</v>
          </cell>
          <cell r="M141">
            <v>10</v>
          </cell>
          <cell r="P141">
            <v>626</v>
          </cell>
          <cell r="Q141">
            <v>88</v>
          </cell>
          <cell r="R141">
            <v>0.4</v>
          </cell>
          <cell r="S141">
            <v>0.08</v>
          </cell>
          <cell r="T141">
            <v>0.011</v>
          </cell>
          <cell r="U141">
            <v>0.2</v>
          </cell>
          <cell r="W141">
            <v>0</v>
          </cell>
          <cell r="X141">
            <v>0.01</v>
          </cell>
          <cell r="Y141">
            <v>0</v>
          </cell>
          <cell r="Z141">
            <v>0.1</v>
          </cell>
          <cell r="AA141">
            <v>0.02</v>
          </cell>
          <cell r="AB141">
            <v>0</v>
          </cell>
          <cell r="AC141">
            <v>1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4</v>
          </cell>
          <cell r="AJ141">
            <v>50.4</v>
          </cell>
          <cell r="AK141">
            <v>0</v>
          </cell>
          <cell r="AL141">
            <v>12.4</v>
          </cell>
          <cell r="AM141">
            <v>0</v>
          </cell>
          <cell r="AN141">
            <v>0</v>
          </cell>
          <cell r="AO1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4"/>
  <sheetViews>
    <sheetView tabSelected="1" view="pageLayout" zoomScale="70" zoomScaleNormal="70" zoomScalePageLayoutView="70" workbookViewId="0" topLeftCell="A1">
      <selection activeCell="B12" sqref="B12"/>
    </sheetView>
  </sheetViews>
  <sheetFormatPr defaultColWidth="9.140625" defaultRowHeight="15"/>
  <cols>
    <col min="1" max="1" width="25.00390625" style="5" customWidth="1"/>
    <col min="2" max="2" width="9.140625" style="2" customWidth="1"/>
    <col min="3" max="3" width="11.57421875" style="2" bestFit="1" customWidth="1"/>
    <col min="4" max="4" width="10.8515625" style="2" customWidth="1"/>
    <col min="5" max="5" width="16.7109375" style="2" customWidth="1"/>
    <col min="6" max="8" width="9.140625" style="2" customWidth="1"/>
    <col min="9" max="9" width="12.28125" style="2" customWidth="1"/>
    <col min="10" max="12" width="9.140625" style="2" customWidth="1"/>
    <col min="13" max="13" width="12.7109375" style="2" customWidth="1"/>
    <col min="14" max="14" width="12.57421875" style="2" customWidth="1"/>
    <col min="15" max="15" width="10.421875" style="2" customWidth="1"/>
    <col min="16" max="16" width="13.00390625" style="2" customWidth="1"/>
    <col min="17" max="17" width="10.57421875" style="2" customWidth="1"/>
    <col min="18" max="18" width="11.7109375" style="2" customWidth="1"/>
    <col min="19" max="19" width="11.00390625" style="2" customWidth="1"/>
    <col min="20" max="21" width="9.140625" style="2" customWidth="1"/>
    <col min="22" max="22" width="12.42187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D1" s="1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8">
      <c r="A2" s="1" t="s">
        <v>1</v>
      </c>
      <c r="B2" s="1"/>
      <c r="C2" s="1"/>
      <c r="D2" s="1"/>
      <c r="AQ2" s="4"/>
      <c r="AR2" s="4"/>
      <c r="AS2" s="4"/>
      <c r="AT2" s="4"/>
      <c r="AU2" s="4"/>
    </row>
    <row r="3" spans="43:47" ht="14.25">
      <c r="AQ3" s="4"/>
      <c r="AR3" s="4"/>
      <c r="AS3" s="4"/>
      <c r="AT3" s="4"/>
      <c r="AU3" s="4"/>
    </row>
    <row r="4" spans="1:47" ht="29.25" customHeight="1">
      <c r="A4" s="6"/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8" t="s">
        <v>22</v>
      </c>
      <c r="W4" s="3"/>
      <c r="AQ4" s="4"/>
      <c r="AR4" s="4"/>
      <c r="AS4" s="4"/>
      <c r="AT4" s="4"/>
      <c r="AU4" s="4"/>
    </row>
    <row r="5" spans="1:47" ht="28.5">
      <c r="A5" s="9" t="s">
        <v>23</v>
      </c>
      <c r="B5" s="10">
        <f>970</f>
        <v>970</v>
      </c>
      <c r="C5" s="11">
        <f>10*'[2]ΣΥΣΤΑΣΗ ΤΡΟΦΙΜΩΝ'!B49</f>
        <v>130</v>
      </c>
      <c r="D5" s="11">
        <f>10*'[2]ΣΥΣΤΑΣΗ ΤΡΟΦΙΜΩΝ'!C49</f>
        <v>926</v>
      </c>
      <c r="E5" s="11">
        <f>10*'[2]ΣΥΣΤΑΣΗ ΤΡΟΦΙΜΩΝ'!D49</f>
        <v>4</v>
      </c>
      <c r="F5" s="11">
        <f>10*'[2]ΣΥΣΤΑΣΗ ΤΡΟΦΙΜΩΝ'!E49</f>
        <v>18</v>
      </c>
      <c r="G5" s="11">
        <f>10*'[2]ΣΥΣΤΑΣΗ ΤΡΟΦΙΜΩΝ'!F49</f>
        <v>5</v>
      </c>
      <c r="H5" s="11">
        <f>10*'[2]ΣΥΣΤΑΣΗ ΤΡΟΦΙΜΩΝ'!G49</f>
        <v>23</v>
      </c>
      <c r="I5" s="11">
        <f>10*'[2]ΣΥΣΤΑΣΗ ΤΡΟΦΙΜΩΝ'!H49</f>
        <v>0</v>
      </c>
      <c r="J5" s="11">
        <f>10*'[2]ΣΥΣΤΑΣΗ ΤΡΟΦΙΜΩΝ'!I49</f>
        <v>2</v>
      </c>
      <c r="K5" s="11">
        <f>10*'[2]ΣΥΣΤΑΣΗ ΤΡΟΦΙΜΩΝ'!J49</f>
        <v>2</v>
      </c>
      <c r="L5" s="11">
        <f>10*'[2]ΣΥΣΤΑΣΗ ΤΡΟΦΙΜΩΝ'!K49</f>
        <v>60</v>
      </c>
      <c r="M5" s="11">
        <f>10*'[2]ΣΥΣΤΑΣΗ ΤΡΟΦΙΜΩΝ'!L49</f>
        <v>800</v>
      </c>
      <c r="N5" s="11">
        <f>10*'[2]ΣΥΣΤΑΣΗ ΤΡΟΦΙΜΩΝ'!M49</f>
        <v>90</v>
      </c>
      <c r="O5" s="11">
        <f>10*'[2]ΣΥΣΤΑΣΗ ΤΡΟΦΙΜΩΝ'!N49</f>
        <v>0</v>
      </c>
      <c r="P5" s="11">
        <f>10*'[2]ΣΥΣΤΑΣΗ ΤΡΟΦΙΜΩΝ'!O49</f>
        <v>0</v>
      </c>
      <c r="Q5" s="11">
        <f>10*'[2]ΣΥΣΤΑΣΗ ΤΡΟΦΙΜΩΝ'!P49</f>
        <v>50</v>
      </c>
      <c r="R5" s="11">
        <f>10*'[2]ΣΥΣΤΑΣΗ ΤΡΟΦΙΜΩΝ'!Q49</f>
        <v>3200</v>
      </c>
      <c r="S5" s="11">
        <f>10*'[2]ΣΥΣΤΑΣΗ ΤΡΟΦΙΜΩΝ'!R49</f>
        <v>6</v>
      </c>
      <c r="T5" s="11">
        <f>10*'[2]ΣΥΣΤΑΣΗ ΤΡΟΦΙΜΩΝ'!S49</f>
        <v>4</v>
      </c>
      <c r="U5" s="11">
        <f>10*'[2]ΣΥΣΤΑΣΗ ΤΡΟΦΙΜΩΝ'!T49</f>
        <v>7.199999999999999</v>
      </c>
      <c r="V5" s="12">
        <f>10*'[2]ΣΥΣΤΑΣΗ ΤΡΟΦΙΜΩΝ'!U49</f>
        <v>90</v>
      </c>
      <c r="AQ5" s="4"/>
      <c r="AR5" s="4"/>
      <c r="AS5" s="4"/>
      <c r="AT5" s="4"/>
      <c r="AU5" s="4"/>
    </row>
    <row r="6" spans="1:47" ht="14.25">
      <c r="A6" s="13" t="s">
        <v>24</v>
      </c>
      <c r="B6" s="14">
        <v>110</v>
      </c>
      <c r="C6" s="15">
        <f>1.1*'[1]ΣΥΣΤΑΣΗ ΤΡΟΦΙΜΩΝ'!B11</f>
        <v>988.9000000000001</v>
      </c>
      <c r="D6" s="15" t="s">
        <v>25</v>
      </c>
      <c r="E6" s="15" t="s">
        <v>25</v>
      </c>
      <c r="F6" s="15" t="s">
        <v>25</v>
      </c>
      <c r="G6" s="15">
        <f>1.1*'[1]ΣΥΣΤΑΣΗ ΤΡΟΦΙΜΩΝ'!F11</f>
        <v>109.89000000000001</v>
      </c>
      <c r="H6" s="15">
        <f>1.1*'[1]ΣΥΣΤΑΣΗ ΤΡΟΦΙΜΩΝ'!G11</f>
        <v>0</v>
      </c>
      <c r="I6" s="15">
        <f>1.1*'[1]ΣΥΣΤΑΣΗ ΤΡΟΦΙΜΩΝ'!H11</f>
        <v>0</v>
      </c>
      <c r="J6" s="15">
        <f>1.1*'[1]ΣΥΣΤΑΣΗ ΤΡΟΦΙΜΩΝ'!I11</f>
        <v>0</v>
      </c>
      <c r="K6" s="15">
        <f>1.1*'[1]ΣΥΣΤΑΣΗ ΤΡΟΦΙΜΩΝ'!J11</f>
        <v>0</v>
      </c>
      <c r="L6" s="15" t="s">
        <v>25</v>
      </c>
      <c r="M6" s="15" t="s">
        <v>25</v>
      </c>
      <c r="N6" s="15" t="s">
        <v>25</v>
      </c>
      <c r="O6" s="15" t="s">
        <v>26</v>
      </c>
      <c r="P6" s="15" t="s">
        <v>25</v>
      </c>
      <c r="Q6" s="15" t="s">
        <v>25</v>
      </c>
      <c r="R6" s="15" t="s">
        <v>25</v>
      </c>
      <c r="S6" s="15" t="s">
        <v>25</v>
      </c>
      <c r="T6" s="15" t="s">
        <v>25</v>
      </c>
      <c r="U6" s="15" t="s">
        <v>25</v>
      </c>
      <c r="V6" s="16" t="s">
        <v>25</v>
      </c>
      <c r="AQ6" s="4"/>
      <c r="AR6" s="4"/>
      <c r="AS6" s="4"/>
      <c r="AT6" s="4"/>
      <c r="AU6" s="4"/>
    </row>
    <row r="7" spans="1:47" ht="14.25">
      <c r="A7" s="13" t="s">
        <v>27</v>
      </c>
      <c r="B7" s="14">
        <v>120</v>
      </c>
      <c r="C7" s="15">
        <f>1.2*'[2]ΣΥΣΤΑΣΗ ΤΡΟΦΙΜΩΝ'!B141</f>
        <v>60</v>
      </c>
      <c r="D7" s="15">
        <f>1.2*'[2]ΣΥΣΤΑΣΗ ΤΡΟΦΙΜΩΝ'!C141</f>
        <v>106.68</v>
      </c>
      <c r="E7" s="15">
        <f>1.2*'[2]ΣΥΣΤΑΣΗ ΤΡΟΦΙΜΩΝ'!D141</f>
        <v>7.56</v>
      </c>
      <c r="F7" s="15">
        <f>1.2*'[2]ΣΥΣΤΑΣΗ ΤΡΟΦΙΜΩΝ'!E141</f>
        <v>0.6</v>
      </c>
      <c r="G7" s="15">
        <f>1.2*'[2]ΣΥΣΤΑΣΗ ΤΡΟΦΙΜΩΝ'!F141</f>
        <v>0</v>
      </c>
      <c r="H7" s="15">
        <f>1.2*'[2]ΣΥΣΤΑΣΗ ΤΡΟΦΙΜΩΝ'!G141</f>
        <v>0</v>
      </c>
      <c r="I7" s="15">
        <f>1.2*'[2]ΣΥΣΤΑΣΗ ΤΡΟΦΙΜΩΝ'!H141</f>
        <v>0</v>
      </c>
      <c r="J7" s="15">
        <f>1.2*'[2]ΣΥΣΤΑΣΗ ΤΡΟΦΙΜΩΝ'!I141</f>
        <v>0</v>
      </c>
      <c r="K7" s="15">
        <f>1.2*'[2]ΣΥΣΤΑΣΗ ΤΡΟΦΙΜΩΝ'!J141</f>
        <v>1.8599999999999999</v>
      </c>
      <c r="L7" s="15">
        <f>1.2*'[2]ΣΥΣΤΑΣΗ ΤΡΟΦΙΜΩΝ'!K141</f>
        <v>10.799999999999999</v>
      </c>
      <c r="M7" s="15">
        <f>1.2*'[2]ΣΥΣΤΑΣΗ ΤΡΟΦΙΜΩΝ'!L141</f>
        <v>18</v>
      </c>
      <c r="N7" s="15">
        <f>1.2*'[2]ΣΥΣΤΑΣΗ ΤΡΟΦΙΜΩΝ'!M141</f>
        <v>12</v>
      </c>
      <c r="O7" s="15">
        <f>1.2*'[2]ΣΥΣΤΑΣΗ ΤΡΟΦΙΜΩΝ'!N141</f>
        <v>0</v>
      </c>
      <c r="P7" s="15">
        <f>1.2*'[2]ΣΥΣΤΑΣΗ ΤΡΟΦΙΜΩΝ'!O141</f>
        <v>0</v>
      </c>
      <c r="Q7" s="15">
        <f>1.2*'[2]ΣΥΣΤΑΣΗ ΤΡΟΦΙΜΩΝ'!P141</f>
        <v>751.1999999999999</v>
      </c>
      <c r="R7" s="15">
        <f>1.2*'[2]ΣΥΣΤΑΣΗ ΤΡΟΦΙΜΩΝ'!Q141</f>
        <v>105.6</v>
      </c>
      <c r="S7" s="15">
        <f>1.2*'[2]ΣΥΣΤΑΣΗ ΤΡΟΦΙΜΩΝ'!R141</f>
        <v>0.48</v>
      </c>
      <c r="T7" s="15">
        <f>1.2*'[2]ΣΥΣΤΑΣΗ ΤΡΟΦΙΜΩΝ'!S141</f>
        <v>0.096</v>
      </c>
      <c r="U7" s="15">
        <f>1.2*'[2]ΣΥΣΤΑΣΗ ΤΡΟΦΙΜΩΝ'!T141</f>
        <v>0.013199999999999998</v>
      </c>
      <c r="V7" s="15">
        <f>1.2*'[2]ΣΥΣΤΑΣΗ ΤΡΟΦΙΜΩΝ'!U141</f>
        <v>0.24</v>
      </c>
      <c r="AQ7" s="4"/>
      <c r="AR7" s="4"/>
      <c r="AS7" s="4"/>
      <c r="AT7" s="4"/>
      <c r="AU7" s="4"/>
    </row>
    <row r="8" spans="1:47" ht="14.25">
      <c r="A8" s="13" t="s">
        <v>28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  <c r="AQ8" s="17"/>
      <c r="AR8" s="17"/>
      <c r="AS8" s="17"/>
      <c r="AT8" s="17"/>
      <c r="AU8" s="17"/>
    </row>
    <row r="9" spans="1:47" ht="14.25">
      <c r="A9" s="13" t="s">
        <v>29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  <c r="AQ9" s="17"/>
      <c r="AR9" s="17"/>
      <c r="AS9" s="17"/>
      <c r="AT9" s="17"/>
      <c r="AU9" s="17"/>
    </row>
    <row r="10" spans="1:22" ht="14.25">
      <c r="A10" s="13" t="s">
        <v>30</v>
      </c>
      <c r="B10" s="14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v>3600</v>
      </c>
      <c r="P10" s="15"/>
      <c r="Q10" s="15">
        <v>2400</v>
      </c>
      <c r="R10" s="15"/>
      <c r="S10" s="15"/>
      <c r="T10" s="15"/>
      <c r="U10" s="15"/>
      <c r="V10" s="16"/>
    </row>
    <row r="11" spans="1:22" ht="14.25">
      <c r="A11" s="18" t="s">
        <v>31</v>
      </c>
      <c r="B11" s="19">
        <f>SUM(B5:B10)-0.258*1200</f>
        <v>896.4</v>
      </c>
      <c r="C11" s="20">
        <f>SUM(C5:C10)</f>
        <v>1178.9</v>
      </c>
      <c r="D11" s="20">
        <f>SUM(D5:D10)-0.258*1200</f>
        <v>723.08</v>
      </c>
      <c r="E11" s="20">
        <f aca="true" t="shared" si="0" ref="E11:V11">SUM(E5:E10)</f>
        <v>11.559999999999999</v>
      </c>
      <c r="F11" s="20">
        <f t="shared" si="0"/>
        <v>18.6</v>
      </c>
      <c r="G11" s="20">
        <f t="shared" si="0"/>
        <v>114.89000000000001</v>
      </c>
      <c r="H11" s="20">
        <f t="shared" si="0"/>
        <v>23</v>
      </c>
      <c r="I11" s="20">
        <f t="shared" si="0"/>
        <v>0</v>
      </c>
      <c r="J11" s="20">
        <f t="shared" si="0"/>
        <v>2</v>
      </c>
      <c r="K11" s="20">
        <f t="shared" si="0"/>
        <v>3.86</v>
      </c>
      <c r="L11" s="20">
        <f t="shared" si="0"/>
        <v>70.8</v>
      </c>
      <c r="M11" s="20">
        <f t="shared" si="0"/>
        <v>818</v>
      </c>
      <c r="N11" s="20">
        <f t="shared" si="0"/>
        <v>102</v>
      </c>
      <c r="O11" s="20">
        <f t="shared" si="0"/>
        <v>3600</v>
      </c>
      <c r="P11" s="20">
        <f t="shared" si="0"/>
        <v>0</v>
      </c>
      <c r="Q11" s="20">
        <f t="shared" si="0"/>
        <v>3201.2</v>
      </c>
      <c r="R11" s="20">
        <f t="shared" si="0"/>
        <v>3305.6</v>
      </c>
      <c r="S11" s="20">
        <f t="shared" si="0"/>
        <v>6.48</v>
      </c>
      <c r="T11" s="20">
        <f t="shared" si="0"/>
        <v>4.096</v>
      </c>
      <c r="U11" s="20">
        <f t="shared" si="0"/>
        <v>7.2132</v>
      </c>
      <c r="V11" s="21">
        <f t="shared" si="0"/>
        <v>90.24</v>
      </c>
    </row>
    <row r="12" spans="1:22" ht="28.5">
      <c r="A12" s="22" t="s">
        <v>32</v>
      </c>
      <c r="B12" s="23">
        <v>100</v>
      </c>
      <c r="C12" s="24">
        <f aca="true" t="shared" si="1" ref="C12:V12">100*C11/$B$11</f>
        <v>131.5149486836234</v>
      </c>
      <c r="D12" s="24">
        <f t="shared" si="1"/>
        <v>80.6648817492191</v>
      </c>
      <c r="E12" s="24">
        <f t="shared" si="1"/>
        <v>1.2896028558679158</v>
      </c>
      <c r="F12" s="24">
        <f t="shared" si="1"/>
        <v>2.0749665327978586</v>
      </c>
      <c r="G12" s="24">
        <f t="shared" si="1"/>
        <v>12.816822846943332</v>
      </c>
      <c r="H12" s="24">
        <f t="shared" si="1"/>
        <v>2.565818830879072</v>
      </c>
      <c r="I12" s="24">
        <f t="shared" si="1"/>
        <v>0</v>
      </c>
      <c r="J12" s="24">
        <f t="shared" si="1"/>
        <v>0.22311468094600626</v>
      </c>
      <c r="K12" s="24">
        <f t="shared" si="1"/>
        <v>0.43061133422579206</v>
      </c>
      <c r="L12" s="24">
        <f t="shared" si="1"/>
        <v>7.898259705488622</v>
      </c>
      <c r="M12" s="24">
        <f t="shared" si="1"/>
        <v>91.25390450691656</v>
      </c>
      <c r="N12" s="24">
        <f t="shared" si="1"/>
        <v>11.37884872824632</v>
      </c>
      <c r="O12" s="24">
        <f t="shared" si="1"/>
        <v>401.60642570281124</v>
      </c>
      <c r="P12" s="24">
        <f t="shared" si="1"/>
        <v>0</v>
      </c>
      <c r="Q12" s="24">
        <f t="shared" si="1"/>
        <v>357.1173583221776</v>
      </c>
      <c r="R12" s="24">
        <f t="shared" si="1"/>
        <v>368.76394466755914</v>
      </c>
      <c r="S12" s="24">
        <f t="shared" si="1"/>
        <v>0.7228915662650602</v>
      </c>
      <c r="T12" s="24">
        <f t="shared" si="1"/>
        <v>0.45693886657742083</v>
      </c>
      <c r="U12" s="24">
        <f t="shared" si="1"/>
        <v>0.8046854082998661</v>
      </c>
      <c r="V12" s="25">
        <f t="shared" si="1"/>
        <v>10.066934404283803</v>
      </c>
    </row>
    <row r="13" spans="24:47" ht="14.25"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6" spans="1:23" ht="45">
      <c r="A16" s="26"/>
      <c r="B16" s="27" t="s">
        <v>33</v>
      </c>
      <c r="C16" s="28" t="s">
        <v>34</v>
      </c>
      <c r="D16" s="28" t="s">
        <v>35</v>
      </c>
      <c r="E16" s="28" t="s">
        <v>36</v>
      </c>
      <c r="F16" s="28" t="s">
        <v>37</v>
      </c>
      <c r="G16" s="28" t="s">
        <v>38</v>
      </c>
      <c r="H16" s="28" t="s">
        <v>39</v>
      </c>
      <c r="I16" s="28" t="s">
        <v>40</v>
      </c>
      <c r="J16" s="28" t="s">
        <v>41</v>
      </c>
      <c r="K16" s="28" t="s">
        <v>42</v>
      </c>
      <c r="L16" s="28" t="s">
        <v>43</v>
      </c>
      <c r="M16" s="28" t="s">
        <v>44</v>
      </c>
      <c r="N16" s="28" t="s">
        <v>45</v>
      </c>
      <c r="O16" s="28" t="s">
        <v>46</v>
      </c>
      <c r="P16" s="28" t="s">
        <v>47</v>
      </c>
      <c r="Q16" s="28" t="s">
        <v>48</v>
      </c>
      <c r="R16" s="28" t="s">
        <v>49</v>
      </c>
      <c r="S16" s="28" t="s">
        <v>50</v>
      </c>
      <c r="T16" s="28" t="s">
        <v>51</v>
      </c>
      <c r="U16" s="29" t="s">
        <v>52</v>
      </c>
      <c r="V16" s="3"/>
      <c r="W16" s="3"/>
    </row>
    <row r="17" spans="1:21" ht="28.5">
      <c r="A17" s="9" t="s">
        <v>23</v>
      </c>
      <c r="B17" s="11">
        <f>10*'[2]ΣΥΣΤΑΣΗ ΤΡΟΦΙΜΩΝ'!V49</f>
        <v>30</v>
      </c>
      <c r="C17" s="11">
        <f>10*'[2]ΣΥΣΤΑΣΗ ΤΡΟΦΙΜΩΝ'!W49*0.85</f>
        <v>0.7649999999999999</v>
      </c>
      <c r="D17" s="11">
        <f>10*'[2]ΣΥΣΤΑΣΗ ΤΡΟΦΙΜΩΝ'!X49*0.95</f>
        <v>2.945</v>
      </c>
      <c r="E17" s="11">
        <f>10*'[2]ΣΥΣΤΑΣΗ ΤΡΟΦΙΜΩΝ'!Y49</f>
        <v>0</v>
      </c>
      <c r="F17" s="11">
        <f>10*'[2]ΣΥΣΤΑΣΗ ΤΡΟΦΙΜΩΝ'!Z49*0.9</f>
        <v>28.8</v>
      </c>
      <c r="G17" s="11">
        <f>10*'[2]ΣΥΣΤΑΣΗ ΤΡΟΦΙΜΩΝ'!AA49*0.9</f>
        <v>1.6199999999999999</v>
      </c>
      <c r="H17" s="11">
        <f>10*'[2]ΣΥΣΤΑΣΗ ΤΡΟΦΙΜΩΝ'!AB49</f>
        <v>0</v>
      </c>
      <c r="I17" s="11">
        <f>10*'[2]ΣΥΣΤΑΣΗ ΤΡΟΦΙΜΩΝ'!AC49*0.7</f>
        <v>308</v>
      </c>
      <c r="J17" s="11">
        <f>10*'[2]ΣΥΣΤΑΣΗ ΤΡΟΦΙΜΩΝ'!AD49*0.85</f>
        <v>8.5</v>
      </c>
      <c r="K17" s="11">
        <f>10*'[2]ΣΥΣΤΑΣΗ ΤΡΟΦΙΜΩΝ'!AE49</f>
        <v>0</v>
      </c>
      <c r="L17" s="11">
        <f>10*'[2]ΣΥΣΤΑΣΗ ΤΡΟΦΙΜΩΝ'!AF49</f>
        <v>0</v>
      </c>
      <c r="M17" s="11">
        <f>10*'[2]ΣΥΣΤΑΣΗ ΤΡΟΦΙΜΩΝ'!AG49</f>
        <v>1.2</v>
      </c>
      <c r="N17" s="11">
        <f>'[2]ΣΥΣΤΑΣΗ ΤΡΟΦΙΜΩΝ'!AH49</f>
        <v>34.61538461538461</v>
      </c>
      <c r="O17" s="11">
        <f>'[2]ΣΥΣΤΑΣΗ ΤΡΟΦΙΜΩΝ'!AI49</f>
        <v>55.38461538461539</v>
      </c>
      <c r="P17" s="11">
        <f>'[2]ΣΥΣΤΑΣΗ ΤΡΟΦΙΜΩΝ'!AJ49</f>
        <v>12.307692307692308</v>
      </c>
      <c r="Q17" s="11">
        <f>'[2]ΣΥΣΤΑΣΗ ΤΡΟΦΙΜΩΝ'!AK49</f>
        <v>6.923076923076923</v>
      </c>
      <c r="R17" s="11">
        <f>'[2]ΣΥΣΤΑΣΗ ΤΡΟΦΙΜΩΝ'!AL49</f>
        <v>6.153846153846154</v>
      </c>
      <c r="S17" s="11">
        <f>10*'[2]ΣΥΣΤΑΣΗ ΤΡΟΦΙΜΩΝ'!AM49</f>
        <v>1</v>
      </c>
      <c r="T17" s="11" t="str">
        <f>'[2]ΣΥΣΤΑΣΗ ΤΡΟΦΙΜΩΝ'!AN49</f>
        <v>tr</v>
      </c>
      <c r="U17" s="12">
        <f>10*'[2]ΣΥΣΤΑΣΗ ΤΡΟΦΙΜΩΝ'!AO49</f>
        <v>3</v>
      </c>
    </row>
    <row r="18" spans="1:21" ht="14.25">
      <c r="A18" s="13" t="s">
        <v>24</v>
      </c>
      <c r="B18" s="15" t="s">
        <v>25</v>
      </c>
      <c r="C18" s="15" t="s">
        <v>25</v>
      </c>
      <c r="D18" s="15" t="s">
        <v>25</v>
      </c>
      <c r="E18" s="15" t="s">
        <v>25</v>
      </c>
      <c r="F18" s="15" t="s">
        <v>25</v>
      </c>
      <c r="G18" s="15" t="s">
        <v>25</v>
      </c>
      <c r="H18" s="15">
        <f>1.1*'[1]ΣΥΣΤΑΣΗ ΤΡΟΦΙΜΩΝ'!AB11</f>
        <v>0</v>
      </c>
      <c r="I18" s="15" t="s">
        <v>25</v>
      </c>
      <c r="J18" s="15">
        <f>1.1*'[1]ΣΥΣΤΑΣΗ ΤΡΟΦΙΜΩΝ'!AD11</f>
        <v>0</v>
      </c>
      <c r="K18" s="15">
        <f>1.1*'[1]ΣΥΣΤΑΣΗ ΤΡΟΦΙΜΩΝ'!AE11</f>
        <v>0</v>
      </c>
      <c r="L18" s="15">
        <f>1.1*'[1]ΣΥΣΤΑΣΗ ΤΡΟΦΙΜΩΝ'!AF11</f>
        <v>0</v>
      </c>
      <c r="M18" s="15">
        <f>1.1*'[1]ΣΥΣΤΑΣΗ ΤΡΟΦΙΜΩΝ'!AG11</f>
        <v>18.964</v>
      </c>
      <c r="N18" s="15">
        <f>'[1]ΣΥΣΤΑΣΗ ΤΡΟΦΙΜΩΝ'!AH11</f>
        <v>100.0111234705228</v>
      </c>
      <c r="O18" s="15">
        <v>0</v>
      </c>
      <c r="P18" s="15">
        <v>0</v>
      </c>
      <c r="Q18" s="15">
        <f>'[1]ΣΥΣΤΑΣΗ ΤΡΟΦΙΜΩΝ'!AK11</f>
        <v>12.714126807563959</v>
      </c>
      <c r="R18" s="15">
        <f>'[1]ΣΥΣΤΑΣΗ ΤΡΟΦΙΜΩΝ'!AL11</f>
        <v>0</v>
      </c>
      <c r="S18" s="15">
        <f>1.1*'[1]ΣΥΣΤΑΣΗ ΤΡΟΦΙΜΩΝ'!AM11</f>
        <v>13.97</v>
      </c>
      <c r="T18" s="15">
        <f>1.1*'[1]ΣΥΣΤΑΣΗ ΤΡΟΦΙΜΩΝ'!AN11</f>
        <v>27.17</v>
      </c>
      <c r="U18" s="16">
        <f>1.1*'[1]ΣΥΣΤΑΣΗ ΤΡΟΦΙΜΩΝ'!AO11</f>
        <v>63.580000000000005</v>
      </c>
    </row>
    <row r="19" spans="1:21" ht="14.25">
      <c r="A19" s="13" t="s">
        <v>27</v>
      </c>
      <c r="B19" s="15">
        <f>1.2*'[2]ΣΥΣΤΑΣΗ ΤΡΟΦΙΜΩΝ'!V141</f>
        <v>0</v>
      </c>
      <c r="C19" s="15">
        <f>1.2*'[2]ΣΥΣΤΑΣΗ ΤΡΟΦΙΜΩΝ'!W141</f>
        <v>0</v>
      </c>
      <c r="D19" s="15">
        <f>1.2*'[2]ΣΥΣΤΑΣΗ ΤΡΟΦΙΜΩΝ'!X141</f>
        <v>0.012</v>
      </c>
      <c r="E19" s="15">
        <f>1.2*'[2]ΣΥΣΤΑΣΗ ΤΡΟΦΙΜΩΝ'!Y141</f>
        <v>0</v>
      </c>
      <c r="F19" s="15">
        <f>1.2*'[2]ΣΥΣΤΑΣΗ ΤΡΟΦΙΜΩΝ'!Z141</f>
        <v>0.12</v>
      </c>
      <c r="G19" s="15">
        <f>1.2*'[2]ΣΥΣΤΑΣΗ ΤΡΟΦΙΜΩΝ'!AA141</f>
        <v>0.024</v>
      </c>
      <c r="H19" s="15">
        <f>1.2*'[2]ΣΥΣΤΑΣΗ ΤΡΟΦΙΜΩΝ'!AB141</f>
        <v>0</v>
      </c>
      <c r="I19" s="15">
        <f>1.2*'[2]ΣΥΣΤΑΣΗ ΤΡΟΦΙΜΩΝ'!AC141</f>
        <v>1.2</v>
      </c>
      <c r="J19" s="15">
        <f>1.2*'[2]ΣΥΣΤΑΣΗ ΤΡΟΦΙΜΩΝ'!AD141</f>
        <v>0</v>
      </c>
      <c r="K19" s="15">
        <f>1.2*'[2]ΣΥΣΤΑΣΗ ΤΡΟΦΙΜΩΝ'!AE141</f>
        <v>0</v>
      </c>
      <c r="L19" s="15">
        <f>1.2*'[2]ΣΥΣΤΑΣΗ ΤΡΟΦΙΜΩΝ'!AF141</f>
        <v>0</v>
      </c>
      <c r="M19" s="15">
        <f>1.2*'[2]ΣΥΣΤΑΣΗ ΤΡΟΦΙΜΩΝ'!AG141</f>
        <v>0</v>
      </c>
      <c r="N19" s="15">
        <f>'[2]ΣΥΣΤΑΣΗ ΤΡΟΦΙΜΩΝ'!AH141</f>
        <v>0</v>
      </c>
      <c r="O19" s="15">
        <f>'[2]ΣΥΣΤΑΣΗ ΤΡΟΦΙΜΩΝ'!AI141</f>
        <v>4</v>
      </c>
      <c r="P19" s="15">
        <f>'[2]ΣΥΣΤΑΣΗ ΤΡΟΦΙΜΩΝ'!AJ141</f>
        <v>50.4</v>
      </c>
      <c r="Q19" s="15">
        <f>'[2]ΣΥΣΤΑΣΗ ΤΡΟΦΙΜΩΝ'!AK141</f>
        <v>0</v>
      </c>
      <c r="R19" s="15">
        <f>'[2]ΣΥΣΤΑΣΗ ΤΡΟΦΙΜΩΝ'!AL141</f>
        <v>12.4</v>
      </c>
      <c r="S19" s="15">
        <f>'[2]ΣΥΣΤΑΣΗ ΤΡΟΦΙΜΩΝ'!AM141</f>
        <v>0</v>
      </c>
      <c r="T19" s="15">
        <f>1.2*'[2]ΣΥΣΤΑΣΗ ΤΡΟΦΙΜΩΝ'!AN141</f>
        <v>0</v>
      </c>
      <c r="U19" s="16">
        <f>1.2*'[2]ΣΥΣΤΑΣΗ ΤΡΟΦΙΜΩΝ'!AO141</f>
        <v>0</v>
      </c>
    </row>
    <row r="20" spans="1:21" ht="14.25">
      <c r="A20" s="13" t="s">
        <v>28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/>
    </row>
    <row r="21" spans="1:21" ht="14.25">
      <c r="A21" s="13" t="s">
        <v>29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</row>
    <row r="22" spans="1:21" ht="14.25">
      <c r="A22" s="13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/>
    </row>
    <row r="23" spans="1:21" ht="14.25">
      <c r="A23" s="18" t="s">
        <v>31</v>
      </c>
      <c r="B23" s="20">
        <f aca="true" t="shared" si="2" ref="B23:M23">SUM(B17:B22)</f>
        <v>30</v>
      </c>
      <c r="C23" s="20">
        <f t="shared" si="2"/>
        <v>0.7649999999999999</v>
      </c>
      <c r="D23" s="20">
        <f t="shared" si="2"/>
        <v>2.957</v>
      </c>
      <c r="E23" s="20">
        <f t="shared" si="2"/>
        <v>0</v>
      </c>
      <c r="F23" s="20">
        <f t="shared" si="2"/>
        <v>28.92</v>
      </c>
      <c r="G23" s="20">
        <f t="shared" si="2"/>
        <v>1.644</v>
      </c>
      <c r="H23" s="20">
        <f t="shared" si="2"/>
        <v>0</v>
      </c>
      <c r="I23" s="20">
        <f t="shared" si="2"/>
        <v>309.2</v>
      </c>
      <c r="J23" s="20">
        <f t="shared" si="2"/>
        <v>8.5</v>
      </c>
      <c r="K23" s="20">
        <f t="shared" si="2"/>
        <v>0</v>
      </c>
      <c r="L23" s="20">
        <f t="shared" si="2"/>
        <v>0</v>
      </c>
      <c r="M23" s="20">
        <f t="shared" si="2"/>
        <v>20.163999999999998</v>
      </c>
      <c r="N23" s="30">
        <f>G11*9*100/C11</f>
        <v>87.70972940877091</v>
      </c>
      <c r="O23" s="30">
        <f>4*F11*100/C11</f>
        <v>6.310967851386886</v>
      </c>
      <c r="P23" s="30">
        <f>4*E11*100/C11</f>
        <v>3.9223004495716336</v>
      </c>
      <c r="Q23" s="30">
        <f>S23*9*100/C11</f>
        <v>11.428450250233269</v>
      </c>
      <c r="R23" s="30">
        <f>4*K11*100/C11</f>
        <v>1.3096954788362032</v>
      </c>
      <c r="S23" s="20">
        <f>SUM(S17:S22)</f>
        <v>14.97</v>
      </c>
      <c r="T23" s="20">
        <f>SUM(T17:T22)</f>
        <v>27.17</v>
      </c>
      <c r="U23" s="21">
        <f>SUM(U17:U22)</f>
        <v>66.58000000000001</v>
      </c>
    </row>
    <row r="24" spans="1:21" ht="28.5">
      <c r="A24" s="22" t="s">
        <v>32</v>
      </c>
      <c r="B24" s="24">
        <f aca="true" t="shared" si="3" ref="B24:M24">100*B23/$B$11</f>
        <v>3.3467202141900936</v>
      </c>
      <c r="C24" s="24">
        <f t="shared" si="3"/>
        <v>0.08534136546184738</v>
      </c>
      <c r="D24" s="24">
        <f t="shared" si="3"/>
        <v>0.3298750557786702</v>
      </c>
      <c r="E24" s="24">
        <f t="shared" si="3"/>
        <v>0</v>
      </c>
      <c r="F24" s="24">
        <f t="shared" si="3"/>
        <v>3.2262382864792505</v>
      </c>
      <c r="G24" s="24">
        <f t="shared" si="3"/>
        <v>0.1834002677376171</v>
      </c>
      <c r="H24" s="24">
        <f t="shared" si="3"/>
        <v>0</v>
      </c>
      <c r="I24" s="24">
        <f t="shared" si="3"/>
        <v>34.493529674252564</v>
      </c>
      <c r="J24" s="24">
        <f t="shared" si="3"/>
        <v>0.9482373940205265</v>
      </c>
      <c r="K24" s="24">
        <f t="shared" si="3"/>
        <v>0</v>
      </c>
      <c r="L24" s="24">
        <f t="shared" si="3"/>
        <v>0</v>
      </c>
      <c r="M24" s="24">
        <f t="shared" si="3"/>
        <v>2.249442213297635</v>
      </c>
      <c r="N24" s="24"/>
      <c r="O24" s="24"/>
      <c r="P24" s="24"/>
      <c r="Q24" s="24"/>
      <c r="R24" s="24"/>
      <c r="S24" s="24">
        <f>100*S23/$B$11</f>
        <v>1.6700133868808569</v>
      </c>
      <c r="T24" s="24">
        <f>100*T23/$B$11</f>
        <v>3.031012940651495</v>
      </c>
      <c r="U24" s="25">
        <f>100*U23/$B$11</f>
        <v>7.427487728692549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2011-08-04T07:20:10Z</dcterms:created>
  <dcterms:modified xsi:type="dcterms:W3CDTF">2011-08-04T07:20:29Z</dcterms:modified>
  <cp:category/>
  <cp:version/>
  <cp:contentType/>
  <cp:contentStatus/>
</cp:coreProperties>
</file>