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5895" activeTab="0"/>
  </bookViews>
  <sheets>
    <sheet name="Ραβιόλ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<sst xmlns="http://schemas.openxmlformats.org/spreadsheetml/2006/main" count="66" uniqueCount="54">
  <si>
    <t>ΡΑΒΙΟΛΕΣ</t>
  </si>
  <si>
    <t>Τρόπος παρασκευής: χωρίς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</si>
  <si>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</si>
  <si>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</si>
  <si>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</si>
  <si>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</si>
  <si>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</si>
  <si>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</si>
  <si>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</si>
  <si>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</si>
  <si>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</si>
  <si>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</si>
  <si>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</si>
  <si>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</si>
  <si>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</si>
  <si>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</si>
  <si>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</si>
  <si>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</si>
  <si>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</si>
  <si>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</si>
  <si>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</si>
  <si>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</si>
  <si>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</si>
  <si>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6 φλιτζ. αλέυρι</t>
  </si>
  <si>
    <t>λίγο αλάτι</t>
  </si>
  <si>
    <t>νερό χλιαρό για να γίνει ζύμη σφιχτή</t>
  </si>
  <si>
    <t>2 χαλούμια σκληρά</t>
  </si>
  <si>
    <t>1 χαλούμι τριμμένο</t>
  </si>
  <si>
    <t>3 αυγά</t>
  </si>
  <si>
    <t>tr</t>
  </si>
  <si>
    <t>δυόσμος</t>
  </si>
  <si>
    <t>κανέλα</t>
  </si>
  <si>
    <t>ΣΥΝΟΛΟ</t>
  </si>
  <si>
    <t>ΣΥΝΟΛΟ ΣΕ 100g ΩΜΟΥ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</si>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</sst>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0" fontId="19" fillId="0" borderId="0" xfId="56" applyFont="1" applyAlignment="1">
      <alignment wrapText="1" shrinkToFit="1"/>
      <protection/>
    </xf>
    <xf numFmtId="0" fontId="0" fillId="0" borderId="0" xfId="56" applyAlignment="1">
      <alignment wrapText="1"/>
      <protection/>
    </xf>
    <xf numFmtId="2" fontId="0" fillId="0" borderId="0" xfId="56" applyNumberFormat="1">
      <alignment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>
      <alignment/>
      <protection/>
    </xf>
    <xf numFmtId="0" fontId="0" fillId="0" borderId="13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Font="1" applyBorder="1">
      <alignment/>
      <protection/>
    </xf>
    <xf numFmtId="0" fontId="0" fillId="0" borderId="10" xfId="56" applyBorder="1" applyAlignment="1">
      <alignment wrapText="1"/>
      <protection/>
    </xf>
    <xf numFmtId="0" fontId="20" fillId="0" borderId="17" xfId="0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16">
          <cell r="B16">
            <v>147</v>
          </cell>
          <cell r="C16">
            <v>75.1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55" zoomScaleNormal="55" zoomScalePageLayoutView="55" workbookViewId="0" topLeftCell="A1">
      <selection activeCell="F48" sqref="F48"/>
    </sheetView>
  </sheetViews>
  <sheetFormatPr defaultColWidth="9.140625" defaultRowHeight="15"/>
  <cols>
    <col min="1" max="1" width="23.7109375" style="1" customWidth="1"/>
    <col min="2" max="3" width="9.140625" style="2" customWidth="1"/>
    <col min="4" max="4" width="10.57421875" style="2" customWidth="1"/>
    <col min="5" max="5" width="16.28125" style="2" customWidth="1"/>
    <col min="6" max="8" width="9.140625" style="2" customWidth="1"/>
    <col min="9" max="9" width="12.57421875" style="2" customWidth="1"/>
    <col min="10" max="12" width="9.140625" style="2" customWidth="1"/>
    <col min="13" max="13" width="12.8515625" style="2" customWidth="1"/>
    <col min="14" max="14" width="14.8515625" style="2" customWidth="1"/>
    <col min="15" max="15" width="9.140625" style="2" customWidth="1"/>
    <col min="16" max="16" width="11.8515625" style="2" customWidth="1"/>
    <col min="17" max="17" width="9.140625" style="2" customWidth="1"/>
    <col min="18" max="18" width="12.7109375" style="2" customWidth="1"/>
    <col min="19" max="21" width="9.140625" style="2" customWidth="1"/>
    <col min="22" max="22" width="11.28125" style="2" customWidth="1"/>
    <col min="23" max="16384" width="9.140625" style="2" customWidth="1"/>
  </cols>
  <sheetData>
    <row r="1" spans="1:47" ht="15">
      <c r="A1" s="1" t="s">
        <v>0</v>
      </c>
      <c r="AQ1" s="3"/>
      <c r="AR1" s="3"/>
      <c r="AS1" s="3"/>
      <c r="AT1" s="3"/>
      <c r="AU1" s="3"/>
    </row>
    <row r="2" spans="1:47" ht="14.25">
      <c r="A2" s="4" t="s">
        <v>1</v>
      </c>
      <c r="B2" s="4"/>
      <c r="AQ2" s="5"/>
      <c r="AR2" s="5"/>
      <c r="AS2" s="5"/>
      <c r="AT2" s="5"/>
      <c r="AU2" s="5"/>
    </row>
    <row r="3" spans="43:47" ht="14.25">
      <c r="AQ3" s="5"/>
      <c r="AR3" s="5"/>
      <c r="AS3" s="5"/>
      <c r="AT3" s="5"/>
      <c r="AU3" s="5"/>
    </row>
    <row r="4" spans="1:47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  <c r="AQ4" s="5"/>
      <c r="AR4" s="5"/>
      <c r="AS4" s="5"/>
      <c r="AT4" s="5"/>
      <c r="AU4" s="5"/>
    </row>
    <row r="5" spans="1:47" ht="14.25">
      <c r="A5" s="9" t="s">
        <v>23</v>
      </c>
      <c r="B5" s="10">
        <v>750</v>
      </c>
      <c r="C5" s="10">
        <f>15*'[1]ΣΥΣΤΑΣΗ ΤΡΟΦΙΜΩΝ'!B6</f>
        <v>5397</v>
      </c>
      <c r="D5" s="10">
        <f>15*'[1]ΣΥΣΤΑΣΗ ΤΡΟΦΙΜΩΝ'!C6</f>
        <v>210</v>
      </c>
      <c r="E5" s="10">
        <f>15*'[1]ΣΥΣΤΑΣΗ ΤΡΟΦΙΜΩΝ'!D6</f>
        <v>1129.5</v>
      </c>
      <c r="F5" s="10">
        <f>15*'[1]ΣΥΣΤΑΣΗ ΤΡΟΦΙΜΩΝ'!E6</f>
        <v>172.5</v>
      </c>
      <c r="G5" s="10">
        <f>15*'[1]ΣΥΣΤΑΣΗ ΤΡΟΦΙΜΩΝ'!F6</f>
        <v>21</v>
      </c>
      <c r="H5" s="10">
        <f>15*'[1]ΣΥΣΤΑΣΗ ΤΡΟΦΙΜΩΝ'!G6</f>
        <v>55.5</v>
      </c>
      <c r="I5" s="10">
        <f>15*'[1]ΣΥΣΤΑΣΗ ΤΡΟΦΙΜΩΝ'!H6</f>
        <v>0</v>
      </c>
      <c r="J5" s="10">
        <f>15*'[1]ΣΥΣΤΑΣΗ ΤΡΟΦΙΜΩΝ'!I6</f>
        <v>1108.5</v>
      </c>
      <c r="K5" s="10">
        <f>15*'[1]ΣΥΣΤΑΣΗ ΤΡΟΦΙΜΩΝ'!J6</f>
        <v>21</v>
      </c>
      <c r="L5" s="10">
        <f>15*'[1]ΣΥΣΤΑΣΗ ΤΡΟΦΙΜΩΝ'!K6</f>
        <v>225</v>
      </c>
      <c r="M5" s="10">
        <f>15*'[1]ΣΥΣΤΑΣΗ ΤΡΟΦΙΜΩΝ'!L6</f>
        <v>1800</v>
      </c>
      <c r="N5" s="10">
        <f>15*'[1]ΣΥΣΤΑΣΗ ΤΡΟΦΙΜΩΝ'!M6</f>
        <v>465</v>
      </c>
      <c r="O5" s="10">
        <f>15*'[1]ΣΥΣΤΑΣΗ ΤΡΟΦΙΜΩΝ'!N6</f>
        <v>0</v>
      </c>
      <c r="P5" s="10">
        <f>15*'[1]ΣΥΣΤΑΣΗ ΤΡΟΦΙΜΩΝ'!O6</f>
        <v>0</v>
      </c>
      <c r="Q5" s="10">
        <f>15*'[1]ΣΥΣΤΑΣΗ ΤΡΟΦΙΜΩΝ'!P6</f>
        <v>45</v>
      </c>
      <c r="R5" s="10">
        <f>15*'[1]ΣΥΣΤΑΣΗ ΤΡΟΦΙΜΩΝ'!Q6</f>
        <v>1950</v>
      </c>
      <c r="S5" s="10">
        <f>15*'[1]ΣΥΣΤΑΣΗ ΤΡΟΦΙΜΩΝ'!R6</f>
        <v>22.5</v>
      </c>
      <c r="T5" s="10">
        <f>15*'[1]ΣΥΣΤΑΣΗ ΤΡΟΦΙΜΩΝ'!S6</f>
        <v>13.5</v>
      </c>
      <c r="U5" s="10">
        <f>15*'[1]ΣΥΣΤΑΣΗ ΤΡΟΦΙΜΩΝ'!T6</f>
        <v>2.6999999999999997</v>
      </c>
      <c r="V5" s="11">
        <f>15*'[1]ΣΥΣΤΑΣΗ ΤΡΟΦΙΜΩΝ'!U6</f>
        <v>630</v>
      </c>
      <c r="AQ5" s="5"/>
      <c r="AR5" s="5"/>
      <c r="AS5" s="5"/>
      <c r="AT5" s="5"/>
      <c r="AU5" s="5"/>
    </row>
    <row r="6" spans="1:47" ht="14.25">
      <c r="A6" s="9" t="s">
        <v>24</v>
      </c>
      <c r="B6" s="10">
        <v>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3600</v>
      </c>
      <c r="P6" s="10"/>
      <c r="Q6" s="10">
        <v>2400</v>
      </c>
      <c r="R6" s="10"/>
      <c r="S6" s="10"/>
      <c r="T6" s="10"/>
      <c r="U6" s="10"/>
      <c r="V6" s="11"/>
      <c r="AQ6" s="5"/>
      <c r="AR6" s="5"/>
      <c r="AS6" s="5"/>
      <c r="AT6" s="5"/>
      <c r="AU6" s="5"/>
    </row>
    <row r="7" spans="1:47" ht="28.5">
      <c r="A7" s="9" t="s">
        <v>25</v>
      </c>
      <c r="B7" s="10">
        <v>375</v>
      </c>
      <c r="C7" s="10"/>
      <c r="D7" s="10">
        <v>750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AQ7" s="5"/>
      <c r="AR7" s="5"/>
      <c r="AS7" s="5"/>
      <c r="AT7" s="5"/>
      <c r="AU7" s="5"/>
    </row>
    <row r="8" spans="1:47" ht="14.25">
      <c r="A8" s="9" t="s">
        <v>26</v>
      </c>
      <c r="B8" s="10">
        <v>400</v>
      </c>
      <c r="C8" s="10">
        <f>4*'[1]ΣΥΣΤΑΣΗ ΤΡΟΦΙΜΩΝ'!B99</f>
        <v>2646</v>
      </c>
      <c r="D8" s="10">
        <f>4*'[1]ΣΥΣΤΑΣΗ ΤΡΟΦΙΜΩΝ'!C99</f>
        <v>184</v>
      </c>
      <c r="E8" s="10">
        <f>4*'[1]ΣΥΣΤΑΣΗ ΤΡΟΦΙΜΩΝ'!D99</f>
        <v>192.28</v>
      </c>
      <c r="F8" s="10">
        <f>4*'[1]ΣΥΣΤΑΣΗ ΤΡΟΦΙΜΩΝ'!E99</f>
        <v>129.12</v>
      </c>
      <c r="G8" s="10">
        <f>4*'[1]ΣΥΣΤΑΣΗ ΤΡΟΦΙΜΩΝ'!F99</f>
        <v>156.08</v>
      </c>
      <c r="H8" s="10">
        <f>4*'[1]ΣΥΣΤΑΣΗ ΤΡΟΦΙΜΩΝ'!G99</f>
        <v>0</v>
      </c>
      <c r="I8" s="10">
        <f>4*'[1]ΣΥΣΤΑΣΗ ΤΡΟΦΙΜΩΝ'!H99</f>
        <v>560</v>
      </c>
      <c r="J8" s="10">
        <f>4*'[1]ΣΥΣΤΑΣΗ ΤΡΟΦΙΜΩΝ'!I99</f>
        <v>0.08</v>
      </c>
      <c r="K8" s="10">
        <f>4*'[1]ΣΥΣΤΑΣΗ ΤΡΟΦΙΜΩΝ'!J99</f>
        <v>192</v>
      </c>
      <c r="L8" s="10">
        <f>4*'[1]ΣΥΣΤΑΣΗ ΤΡΟΦΙΜΩΝ'!K99</f>
        <v>3182.8</v>
      </c>
      <c r="M8" s="10">
        <f>4*'[1]ΣΥΣΤΑΣΗ ΤΡΟΦΙΜΩΝ'!L99</f>
        <v>0</v>
      </c>
      <c r="N8" s="10">
        <f>4*'[1]ΣΥΣΤΑΣΗ ΤΡΟΦΙΜΩΝ'!M99</f>
        <v>279.88</v>
      </c>
      <c r="O8" s="10">
        <f>4*'[1]ΣΥΣΤΑΣΗ ΤΡΟΦΙΜΩΝ'!N99</f>
        <v>0</v>
      </c>
      <c r="P8" s="10">
        <f>4*'[1]ΣΥΣΤΑΣΗ ΤΡΟΦΙΜΩΝ'!O99</f>
        <v>0</v>
      </c>
      <c r="Q8" s="10">
        <f>4*'[1]ΣΥΣΤΑΣΗ ΤΡΟΦΙΜΩΝ'!P99</f>
        <v>854</v>
      </c>
      <c r="R8" s="10">
        <f>4*'[1]ΣΥΣΤΑΣΗ ΤΡΟΦΙΜΩΝ'!Q99</f>
        <v>1691.2</v>
      </c>
      <c r="S8" s="10">
        <f>4*'[1]ΣΥΣΤΑΣΗ ΤΡΟΦΙΜΩΝ'!R99</f>
        <v>10.904</v>
      </c>
      <c r="T8" s="10">
        <f>4*'[1]ΣΥΣΤΑΣΗ ΤΡΟΦΙΜΩΝ'!S99</f>
        <v>14.9</v>
      </c>
      <c r="U8" s="10">
        <f>4*'[1]ΣΥΣΤΑΣΗ ΤΡΟΦΙΜΩΝ'!T99</f>
        <v>1.12</v>
      </c>
      <c r="V8" s="11">
        <f>4*'[1]ΣΥΣΤΑΣΗ ΤΡΟΦΙΜΩΝ'!U99</f>
        <v>29.28</v>
      </c>
      <c r="AQ8" s="5"/>
      <c r="AR8" s="5"/>
      <c r="AS8" s="5"/>
      <c r="AT8" s="5"/>
      <c r="AU8" s="5"/>
    </row>
    <row r="9" spans="1:47" ht="14.25">
      <c r="A9" s="9" t="s">
        <v>27</v>
      </c>
      <c r="B9" s="10">
        <v>200</v>
      </c>
      <c r="C9" s="10">
        <f>2*'[1]ΣΥΣΤΑΣΗ ΤΡΟΦΙΜΩΝ'!B99</f>
        <v>1323</v>
      </c>
      <c r="D9" s="10">
        <f>2*'[1]ΣΥΣΤΑΣΗ ΤΡΟΦΙΜΩΝ'!C99</f>
        <v>92</v>
      </c>
      <c r="E9" s="10">
        <f>2*'[1]ΣΥΣΤΑΣΗ ΤΡΟΦΙΜΩΝ'!D99</f>
        <v>96.14</v>
      </c>
      <c r="F9" s="10">
        <f>2*'[1]ΣΥΣΤΑΣΗ ΤΡΟΦΙΜΩΝ'!E99</f>
        <v>64.56</v>
      </c>
      <c r="G9" s="10">
        <f>2*'[1]ΣΥΣΤΑΣΗ ΤΡΟΦΙΜΩΝ'!F99</f>
        <v>78.04</v>
      </c>
      <c r="H9" s="10">
        <f>2*'[1]ΣΥΣΤΑΣΗ ΤΡΟΦΙΜΩΝ'!G99</f>
        <v>0</v>
      </c>
      <c r="I9" s="10">
        <f>2*'[1]ΣΥΣΤΑΣΗ ΤΡΟΦΙΜΩΝ'!H99</f>
        <v>280</v>
      </c>
      <c r="J9" s="10">
        <f>2*'[1]ΣΥΣΤΑΣΗ ΤΡΟΦΙΜΩΝ'!I99</f>
        <v>0.04</v>
      </c>
      <c r="K9" s="10">
        <f>2*'[1]ΣΥΣΤΑΣΗ ΤΡΟΦΙΜΩΝ'!J99</f>
        <v>96</v>
      </c>
      <c r="L9" s="10">
        <f>2*'[1]ΣΥΣΤΑΣΗ ΤΡΟΦΙΜΩΝ'!K99</f>
        <v>1591.4</v>
      </c>
      <c r="M9" s="10">
        <f>2*'[1]ΣΥΣΤΑΣΗ ΤΡΟΦΙΜΩΝ'!L99</f>
        <v>0</v>
      </c>
      <c r="N9" s="10">
        <f>2*'[1]ΣΥΣΤΑΣΗ ΤΡΟΦΙΜΩΝ'!M99</f>
        <v>139.94</v>
      </c>
      <c r="O9" s="10">
        <f>2*'[1]ΣΥΣΤΑΣΗ ΤΡΟΦΙΜΩΝ'!N99</f>
        <v>0</v>
      </c>
      <c r="P9" s="10">
        <f>2*'[1]ΣΥΣΤΑΣΗ ΤΡΟΦΙΜΩΝ'!O99</f>
        <v>0</v>
      </c>
      <c r="Q9" s="10">
        <f>2*'[1]ΣΥΣΤΑΣΗ ΤΡΟΦΙΜΩΝ'!P99</f>
        <v>427</v>
      </c>
      <c r="R9" s="10">
        <f>2*'[1]ΣΥΣΤΑΣΗ ΤΡΟΦΙΜΩΝ'!Q99</f>
        <v>845.6</v>
      </c>
      <c r="S9" s="10">
        <f>2*'[1]ΣΥΣΤΑΣΗ ΤΡΟΦΙΜΩΝ'!R99</f>
        <v>5.452</v>
      </c>
      <c r="T9" s="10">
        <f>2*'[1]ΣΥΣΤΑΣΗ ΤΡΟΦΙΜΩΝ'!S99</f>
        <v>7.45</v>
      </c>
      <c r="U9" s="10">
        <f>2*'[1]ΣΥΣΤΑΣΗ ΤΡΟΦΙΜΩΝ'!T99</f>
        <v>0.56</v>
      </c>
      <c r="V9" s="11">
        <f>2*'[1]ΣΥΣΤΑΣΗ ΤΡΟΦΙΜΩΝ'!U99</f>
        <v>14.64</v>
      </c>
      <c r="AQ9" s="5"/>
      <c r="AR9" s="5"/>
      <c r="AS9" s="5"/>
      <c r="AT9" s="5"/>
      <c r="AU9" s="5"/>
    </row>
    <row r="10" spans="1:47" ht="14.25">
      <c r="A10" s="9" t="s">
        <v>28</v>
      </c>
      <c r="B10" s="10">
        <v>150</v>
      </c>
      <c r="C10" s="10">
        <f>1.5*'[1]ΣΥΣΤΑΣΗ ΤΡΟΦΙΜΩΝ'!B16</f>
        <v>220.5</v>
      </c>
      <c r="D10" s="10">
        <f>1.5*'[1]ΣΥΣΤΑΣΗ ΤΡΟΦΙΜΩΝ'!C16</f>
        <v>112.64999999999999</v>
      </c>
      <c r="E10" s="10" t="s">
        <v>29</v>
      </c>
      <c r="F10" s="10">
        <f>1.5*'[1]ΣΥΣΤΑΣΗ ΤΡΟΦΙΜΩΝ'!E16</f>
        <v>18.75</v>
      </c>
      <c r="G10" s="10">
        <f>1.5*'[1]ΣΥΣΤΑΣΗ ΤΡΟΦΙΜΩΝ'!F16</f>
        <v>16.200000000000003</v>
      </c>
      <c r="H10" s="10">
        <f>1.5*'[1]ΣΥΣΤΑΣΗ ΤΡΟΦΙΜΩΝ'!G16</f>
        <v>0</v>
      </c>
      <c r="I10" s="10">
        <f>1.5*'[1]ΣΥΣΤΑΣΗ ΤΡΟΦΙΜΩΝ'!H16</f>
        <v>577.5</v>
      </c>
      <c r="J10" s="10">
        <f>1.5*'[1]ΣΥΣΤΑΣΗ ΤΡΟΦΙΜΩΝ'!I16</f>
        <v>0</v>
      </c>
      <c r="K10" s="10" t="s">
        <v>29</v>
      </c>
      <c r="L10" s="10">
        <f>1.5*'[1]ΣΥΣΤΑΣΗ ΤΡΟΦΙΜΩΝ'!K16</f>
        <v>85.5</v>
      </c>
      <c r="M10" s="10">
        <f>1.5*'[1]ΣΥΣΤΑΣΗ ΤΡΟΦΙΜΩΝ'!L16</f>
        <v>300</v>
      </c>
      <c r="N10" s="10">
        <f>1.5*'[1]ΣΥΣΤΑΣΗ ΤΡΟΦΙΜΩΝ'!M16</f>
        <v>18</v>
      </c>
      <c r="O10" s="10">
        <f>1.5*'[1]ΣΥΣΤΑΣΗ ΤΡΟΦΙΜΩΝ'!N16</f>
        <v>0</v>
      </c>
      <c r="P10" s="10">
        <f>1.5*'[1]ΣΥΣΤΑΣΗ ΤΡΟΦΙΜΩΝ'!O16</f>
        <v>0</v>
      </c>
      <c r="Q10" s="10">
        <f>1.5*'[1]ΣΥΣΤΑΣΗ ΤΡΟΦΙΜΩΝ'!P16</f>
        <v>210</v>
      </c>
      <c r="R10" s="10">
        <f>1.5*'[1]ΣΥΣΤΑΣΗ ΤΡΟΦΙΜΩΝ'!Q16</f>
        <v>195</v>
      </c>
      <c r="S10" s="10">
        <f>1.5*'[1]ΣΥΣΤΑΣΗ ΤΡΟΦΙΜΩΝ'!R16</f>
        <v>2.8499999999999996</v>
      </c>
      <c r="T10" s="10">
        <f>1.5*'[1]ΣΥΣΤΑΣΗ ΤΡΟΦΙΜΩΝ'!S16</f>
        <v>1.9500000000000002</v>
      </c>
      <c r="U10" s="10">
        <f>1.5*'[1]ΣΥΣΤΑΣΗ ΤΡΟΦΙΜΩΝ'!T16</f>
        <v>0.12</v>
      </c>
      <c r="V10" s="11">
        <f>1.5*'[1]ΣΥΣΤΑΣΗ ΤΡΟΦΙΜΩΝ'!U16</f>
        <v>16.5</v>
      </c>
      <c r="AQ10" s="12"/>
      <c r="AR10" s="12"/>
      <c r="AS10" s="12"/>
      <c r="AT10" s="12"/>
      <c r="AU10" s="12"/>
    </row>
    <row r="11" spans="1:47" ht="14.25">
      <c r="A11" s="9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AQ11" s="12"/>
      <c r="AR11" s="12"/>
      <c r="AS11" s="12"/>
      <c r="AT11" s="12"/>
      <c r="AU11" s="12"/>
    </row>
    <row r="12" spans="1:22" ht="14.25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ht="14.25">
      <c r="A13" s="13" t="s">
        <v>32</v>
      </c>
      <c r="B13" s="14">
        <f aca="true" t="shared" si="0" ref="B13:V13">SUM(B5:B12)</f>
        <v>1881</v>
      </c>
      <c r="C13" s="14">
        <f t="shared" si="0"/>
        <v>9586.5</v>
      </c>
      <c r="D13" s="14">
        <f t="shared" si="0"/>
        <v>1348.65</v>
      </c>
      <c r="E13" s="14">
        <f t="shared" si="0"/>
        <v>1417.92</v>
      </c>
      <c r="F13" s="14">
        <f t="shared" si="0"/>
        <v>384.93</v>
      </c>
      <c r="G13" s="14">
        <f t="shared" si="0"/>
        <v>271.32</v>
      </c>
      <c r="H13" s="14">
        <f t="shared" si="0"/>
        <v>55.5</v>
      </c>
      <c r="I13" s="14">
        <f t="shared" si="0"/>
        <v>1417.5</v>
      </c>
      <c r="J13" s="14">
        <f t="shared" si="0"/>
        <v>1108.62</v>
      </c>
      <c r="K13" s="14">
        <f t="shared" si="0"/>
        <v>309</v>
      </c>
      <c r="L13" s="14">
        <f t="shared" si="0"/>
        <v>5084.700000000001</v>
      </c>
      <c r="M13" s="14">
        <f t="shared" si="0"/>
        <v>2100</v>
      </c>
      <c r="N13" s="14">
        <f t="shared" si="0"/>
        <v>902.8199999999999</v>
      </c>
      <c r="O13" s="14">
        <f t="shared" si="0"/>
        <v>3600</v>
      </c>
      <c r="P13" s="14">
        <f t="shared" si="0"/>
        <v>0</v>
      </c>
      <c r="Q13" s="14">
        <f t="shared" si="0"/>
        <v>3936</v>
      </c>
      <c r="R13" s="14">
        <f t="shared" si="0"/>
        <v>4681.8</v>
      </c>
      <c r="S13" s="14">
        <f t="shared" si="0"/>
        <v>41.705999999999996</v>
      </c>
      <c r="T13" s="14">
        <f t="shared" si="0"/>
        <v>37.800000000000004</v>
      </c>
      <c r="U13" s="14">
        <f t="shared" si="0"/>
        <v>4.5</v>
      </c>
      <c r="V13" s="15">
        <f t="shared" si="0"/>
        <v>690.42</v>
      </c>
    </row>
    <row r="14" spans="1:22" ht="28.5">
      <c r="A14" s="16" t="s">
        <v>33</v>
      </c>
      <c r="B14" s="17">
        <f>100*C13/$B$13</f>
        <v>509.64912280701753</v>
      </c>
      <c r="C14" s="17">
        <f>100*C13/$B$13</f>
        <v>509.64912280701753</v>
      </c>
      <c r="D14" s="17">
        <f aca="true" t="shared" si="1" ref="D14:V14">100*D13/$B$13</f>
        <v>71.69856459330144</v>
      </c>
      <c r="E14" s="17">
        <f t="shared" si="1"/>
        <v>75.38118022328548</v>
      </c>
      <c r="F14" s="17">
        <f t="shared" si="1"/>
        <v>20.464114832535884</v>
      </c>
      <c r="G14" s="17">
        <f t="shared" si="1"/>
        <v>14.424242424242424</v>
      </c>
      <c r="H14" s="17">
        <f t="shared" si="1"/>
        <v>2.9505582137161084</v>
      </c>
      <c r="I14" s="17">
        <f t="shared" si="1"/>
        <v>75.35885167464114</v>
      </c>
      <c r="J14" s="17">
        <f t="shared" si="1"/>
        <v>58.93779904306219</v>
      </c>
      <c r="K14" s="17">
        <f t="shared" si="1"/>
        <v>16.427432216905903</v>
      </c>
      <c r="L14" s="17">
        <f t="shared" si="1"/>
        <v>270.3189792663477</v>
      </c>
      <c r="M14" s="17">
        <f t="shared" si="1"/>
        <v>111.6427432216906</v>
      </c>
      <c r="N14" s="17">
        <f t="shared" si="1"/>
        <v>47.99681020733652</v>
      </c>
      <c r="O14" s="17">
        <f t="shared" si="1"/>
        <v>191.38755980861245</v>
      </c>
      <c r="P14" s="17">
        <f t="shared" si="1"/>
        <v>0</v>
      </c>
      <c r="Q14" s="17">
        <f t="shared" si="1"/>
        <v>209.25039872408294</v>
      </c>
      <c r="R14" s="17">
        <f t="shared" si="1"/>
        <v>248.89952153110048</v>
      </c>
      <c r="S14" s="17">
        <f t="shared" si="1"/>
        <v>2.217224880382775</v>
      </c>
      <c r="T14" s="17">
        <f t="shared" si="1"/>
        <v>2.009569377990431</v>
      </c>
      <c r="U14" s="17">
        <f t="shared" si="1"/>
        <v>0.23923444976076555</v>
      </c>
      <c r="V14" s="17">
        <f t="shared" si="1"/>
        <v>36.70494417862839</v>
      </c>
    </row>
    <row r="18" spans="1:21" ht="60">
      <c r="A18" s="18"/>
      <c r="B18" s="19" t="s">
        <v>34</v>
      </c>
      <c r="C18" s="7" t="s">
        <v>35</v>
      </c>
      <c r="D18" s="7" t="s">
        <v>36</v>
      </c>
      <c r="E18" s="7" t="s">
        <v>37</v>
      </c>
      <c r="F18" s="7" t="s">
        <v>38</v>
      </c>
      <c r="G18" s="7" t="s">
        <v>39</v>
      </c>
      <c r="H18" s="7" t="s">
        <v>40</v>
      </c>
      <c r="I18" s="7" t="s">
        <v>41</v>
      </c>
      <c r="J18" s="7" t="s">
        <v>42</v>
      </c>
      <c r="K18" s="7" t="s">
        <v>43</v>
      </c>
      <c r="L18" s="7" t="s">
        <v>44</v>
      </c>
      <c r="M18" s="7" t="s">
        <v>45</v>
      </c>
      <c r="N18" s="7" t="s">
        <v>46</v>
      </c>
      <c r="O18" s="7" t="s">
        <v>47</v>
      </c>
      <c r="P18" s="7" t="s">
        <v>48</v>
      </c>
      <c r="Q18" s="7" t="s">
        <v>49</v>
      </c>
      <c r="R18" s="7" t="s">
        <v>50</v>
      </c>
      <c r="S18" s="7" t="s">
        <v>51</v>
      </c>
      <c r="T18" s="7" t="s">
        <v>52</v>
      </c>
      <c r="U18" s="8" t="s">
        <v>53</v>
      </c>
    </row>
    <row r="19" spans="1:21" ht="14.25">
      <c r="A19" s="9" t="s">
        <v>23</v>
      </c>
      <c r="B19" s="10">
        <f>15*'[1]ΣΥΣΤΑΣΗ ΤΡΟΦΙΜΩΝ'!V6</f>
        <v>0</v>
      </c>
      <c r="C19" s="10">
        <f>15*'[1]ΣΥΣΤΑΣΗ ΤΡΟΦΙΜΩΝ'!W6</f>
        <v>1.5</v>
      </c>
      <c r="D19" s="10">
        <f>15*'[1]ΣΥΣΤΑΣΗ ΤΡΟΦΙΜΩΝ'!X6</f>
        <v>0.44999999999999996</v>
      </c>
      <c r="E19" s="10">
        <f>15*'[1]ΣΥΣΤΑΣΗ ΤΡΟΦΙΜΩΝ'!Y6</f>
        <v>0</v>
      </c>
      <c r="F19" s="10">
        <f>15*'[1]ΣΥΣΤΑΣΗ ΤΡΟΦΙΜΩΝ'!Z6</f>
        <v>10.5</v>
      </c>
      <c r="G19" s="10">
        <f>15*'[1]ΣΥΣΤΑΣΗ ΤΡΟΦΙΜΩΝ'!AA6</f>
        <v>2.25</v>
      </c>
      <c r="H19" s="10">
        <f>15*'[1]ΣΥΣΤΑΣΗ ΤΡΟΦΙΜΩΝ'!AB6</f>
        <v>0</v>
      </c>
      <c r="I19" s="10">
        <f>15*'[1]ΣΥΣΤΑΣΗ ΤΡΟΦΙΜΩΝ'!AC6</f>
        <v>465</v>
      </c>
      <c r="J19" s="10">
        <f>15*'[1]ΣΥΣΤΑΣΗ ΤΡΟΦΙΜΩΝ'!AD6</f>
        <v>0</v>
      </c>
      <c r="K19" s="10">
        <f>15*'[1]ΣΥΣΤΑΣΗ ΤΡΟΦΙΜΩΝ'!AE6</f>
        <v>0</v>
      </c>
      <c r="L19" s="10">
        <f>15*'[1]ΣΥΣΤΑΣΗ ΤΡΟΦΙΜΩΝ'!AF6</f>
        <v>0</v>
      </c>
      <c r="M19" s="10">
        <f>15*'[1]ΣΥΣΤΑΣΗ ΤΡΟΦΙΜΩΝ'!AG6</f>
        <v>4.5</v>
      </c>
      <c r="N19" s="10">
        <f>'[1]ΣΥΣΤΑΣΗ ΤΡΟΦΙΜΩΝ'!AH6</f>
        <v>3.501945525291829</v>
      </c>
      <c r="O19" s="10">
        <f>'[1]ΣΥΣΤΑΣΗ ΤΡΟΦΙΜΩΝ'!AI6</f>
        <v>12.784880489160644</v>
      </c>
      <c r="P19" s="10">
        <f>'[1]ΣΥΣΤΑΣΗ ΤΡΟΦΙΜΩΝ'!AJ6</f>
        <v>83.71317398554753</v>
      </c>
      <c r="Q19" s="10">
        <f>'[1]ΣΥΣΤΑΣΗ ΤΡΟΦΙΜΩΝ'!AK6</f>
        <v>0.500277932184547</v>
      </c>
      <c r="R19" s="10">
        <f>'[1]ΣΥΣΤΑΣΗ ΤΡΟΦΙΜΩΝ'!AL6</f>
        <v>1.556420233463035</v>
      </c>
      <c r="S19" s="10">
        <f>15*'[1]ΣΥΣΤΑΣΗ ΤΡΟΦΙΜΩΝ'!AM6</f>
        <v>3</v>
      </c>
      <c r="T19" s="10">
        <f>15*'[1]ΣΥΣΤΑΣΗ ΤΡΟΦΙΜΩΝ'!AN6</f>
        <v>1.5</v>
      </c>
      <c r="U19" s="11">
        <f>15*'[1]ΣΥΣΤΑΣΗ ΤΡΟΦΙΜΩΝ'!AO6</f>
        <v>9</v>
      </c>
    </row>
    <row r="20" spans="1:21" ht="14.25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1:21" ht="28.5">
      <c r="A21" s="9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</row>
    <row r="22" spans="1:21" ht="14.25">
      <c r="A22" s="9" t="s">
        <v>26</v>
      </c>
      <c r="B22" s="10">
        <f>4*'[1]ΣΥΣΤΑΣΗ ΤΡΟΦΙΜΩΝ'!V99</f>
        <v>110.2</v>
      </c>
      <c r="C22" s="10">
        <f>4*'[1]ΣΥΣΤΑΣΗ ΤΡΟΦΙΜΩΝ'!W99</f>
        <v>1.06</v>
      </c>
      <c r="D22" s="10">
        <f>4*'[1]ΣΥΣΤΑΣΗ ΤΡΟΦΙΜΩΝ'!X99</f>
        <v>0.972</v>
      </c>
      <c r="E22" s="10">
        <f>4*'[1]ΣΥΣΤΑΣΗ ΤΡΟΦΙΜΩΝ'!Y99</f>
        <v>0</v>
      </c>
      <c r="F22" s="10">
        <f>4*'[1]ΣΥΣΤΑΣΗ ΤΡΟΦΙΜΩΝ'!Z99</f>
        <v>15.96</v>
      </c>
      <c r="G22" s="10">
        <f>4*'[1]ΣΥΣΤΑΣΗ ΤΡΟΦΙΜΩΝ'!AA99</f>
        <v>0.804</v>
      </c>
      <c r="H22" s="10">
        <f>4*'[1]ΣΥΣΤΑΣΗ ΤΡΟΦΙΜΩΝ'!AB99</f>
        <v>3.576</v>
      </c>
      <c r="I22" s="10">
        <f>4*'[1]ΣΥΣΤΑΣΗ ΤΡΟΦΙΜΩΝ'!AC99</f>
        <v>183.6</v>
      </c>
      <c r="J22" s="10">
        <f>4*'[1]ΣΥΣΤΑΣΗ ΤΡΟΦΙΜΩΝ'!AD99</f>
        <v>2.52</v>
      </c>
      <c r="K22" s="10">
        <f>4*'[1]ΣΥΣΤΑΣΗ ΤΡΟΦΙΜΩΝ'!AE99</f>
        <v>312</v>
      </c>
      <c r="L22" s="10">
        <f>4*'[1]ΣΥΣΤΑΣΗ ΤΡΟΦΙΜΩΝ'!AF99</f>
        <v>2.144</v>
      </c>
      <c r="M22" s="10">
        <f>4*'[1]ΣΥΣΤΑΣΗ ΤΡΟΦΙΜΩΝ'!AG99</f>
        <v>14.4</v>
      </c>
      <c r="N22" s="10">
        <f>'[1]ΣΥΣΤΑΣΗ ΤΡΟΦΙΜΩΝ'!AH99</f>
        <v>53.08843537414966</v>
      </c>
      <c r="O22" s="10">
        <f>'[1]ΣΥΣΤΑΣΗ ΤΡΟΦΙΜΩΝ'!AI99</f>
        <v>19.519274376417233</v>
      </c>
      <c r="P22" s="10">
        <f>'[1]ΣΥΣΤΑΣΗ ΤΡΟΦΙΜΩΝ'!AJ99</f>
        <v>29.06727135298564</v>
      </c>
      <c r="Q22" s="10">
        <f>'[1]ΣΥΣΤΑΣΗ ΤΡΟΦΙΜΩΝ'!AK99</f>
        <v>5.768707482993198</v>
      </c>
      <c r="R22" s="10">
        <f>'[1]ΣΥΣΤΑΣΗ ΤΡΟΦΙΜΩΝ'!AL99</f>
        <v>29.024943310657598</v>
      </c>
      <c r="S22" s="10">
        <f>4*'[1]ΣΥΣΤΑΣΗ ΤΡΟΦΙΜΩΝ'!AM99</f>
        <v>16.96</v>
      </c>
      <c r="T22" s="10">
        <f>4*'[1]ΣΥΣΤΑΣΗ ΤΡΟΦΙΜΩΝ'!AN99</f>
        <v>27.36</v>
      </c>
      <c r="U22" s="11">
        <f>4*'[1]ΣΥΣΤΑΣΗ ΤΡΟΦΙΜΩΝ'!AO99</f>
        <v>41.04</v>
      </c>
    </row>
    <row r="23" spans="1:21" ht="14.25">
      <c r="A23" s="9" t="s">
        <v>27</v>
      </c>
      <c r="B23" s="10">
        <f>2*'[1]ΣΥΣΤΑΣΗ ΤΡΟΦΙΜΩΝ'!V99</f>
        <v>55.1</v>
      </c>
      <c r="C23" s="10">
        <f>2*'[1]ΣΥΣΤΑΣΗ ΤΡΟΦΙΜΩΝ'!W99</f>
        <v>0.53</v>
      </c>
      <c r="D23" s="10">
        <f>2*'[1]ΣΥΣΤΑΣΗ ΤΡΟΦΙΜΩΝ'!X99</f>
        <v>0.486</v>
      </c>
      <c r="E23" s="10">
        <f>2*'[1]ΣΥΣΤΑΣΗ ΤΡΟΦΙΜΩΝ'!Y99</f>
        <v>0</v>
      </c>
      <c r="F23" s="10">
        <f>2*'[1]ΣΥΣΤΑΣΗ ΤΡΟΦΙΜΩΝ'!Z99</f>
        <v>7.98</v>
      </c>
      <c r="G23" s="10">
        <f>2*'[1]ΣΥΣΤΑΣΗ ΤΡΟΦΙΜΩΝ'!AA99</f>
        <v>0.402</v>
      </c>
      <c r="H23" s="10">
        <f>2*'[1]ΣΥΣΤΑΣΗ ΤΡΟΦΙΜΩΝ'!AB99</f>
        <v>1.788</v>
      </c>
      <c r="I23" s="10">
        <f>2*'[1]ΣΥΣΤΑΣΗ ΤΡΟΦΙΜΩΝ'!AC99</f>
        <v>91.8</v>
      </c>
      <c r="J23" s="10">
        <f>2*'[1]ΣΥΣΤΑΣΗ ΤΡΟΦΙΜΩΝ'!AD99</f>
        <v>1.26</v>
      </c>
      <c r="K23" s="10">
        <f>2*'[1]ΣΥΣΤΑΣΗ ΤΡΟΦΙΜΩΝ'!AE99</f>
        <v>156</v>
      </c>
      <c r="L23" s="10">
        <f>2*'[1]ΣΥΣΤΑΣΗ ΤΡΟΦΙΜΩΝ'!AF99</f>
        <v>1.072</v>
      </c>
      <c r="M23" s="10">
        <f>2*'[1]ΣΥΣΤΑΣΗ ΤΡΟΦΙΜΩΝ'!AG99</f>
        <v>7.2</v>
      </c>
      <c r="N23" s="10">
        <f>'[1]ΣΥΣΤΑΣΗ ΤΡΟΦΙΜΩΝ'!AH99</f>
        <v>53.08843537414966</v>
      </c>
      <c r="O23" s="10">
        <f>'[1]ΣΥΣΤΑΣΗ ΤΡΟΦΙΜΩΝ'!AI99</f>
        <v>19.519274376417233</v>
      </c>
      <c r="P23" s="10">
        <f>'[1]ΣΥΣΤΑΣΗ ΤΡΟΦΙΜΩΝ'!AJ99</f>
        <v>29.06727135298564</v>
      </c>
      <c r="Q23" s="10">
        <f>'[1]ΣΥΣΤΑΣΗ ΤΡΟΦΙΜΩΝ'!AK99</f>
        <v>5.768707482993198</v>
      </c>
      <c r="R23" s="10">
        <f>'[1]ΣΥΣΤΑΣΗ ΤΡΟΦΙΜΩΝ'!AL99</f>
        <v>29.024943310657598</v>
      </c>
      <c r="S23" s="10">
        <f>2*'[1]ΣΥΣΤΑΣΗ ΤΡΟΦΙΜΩΝ'!AM99</f>
        <v>8.48</v>
      </c>
      <c r="T23" s="10">
        <f>2*'[1]ΣΥΣΤΑΣΗ ΤΡΟΦΙΜΩΝ'!AN99</f>
        <v>13.68</v>
      </c>
      <c r="U23" s="11">
        <f>2*'[1]ΣΥΣΤΑΣΗ ΤΡΟΦΙΜΩΝ'!AO99</f>
        <v>20.52</v>
      </c>
    </row>
    <row r="24" spans="1:21" ht="14.25">
      <c r="A24" s="9" t="s">
        <v>28</v>
      </c>
      <c r="B24" s="10">
        <f>1.5*'[1]ΣΥΣΤΑΣΗ ΤΡΟΦΙΜΩΝ'!V16</f>
        <v>79.5</v>
      </c>
      <c r="C24" s="10">
        <f>1.5*'[1]ΣΥΣΤΑΣΗ ΤΡΟΦΙΜΩΝ'!W16</f>
        <v>0.10500000000000001</v>
      </c>
      <c r="D24" s="10">
        <f>1.5*'[1]ΣΥΣΤΑΣΗ ΤΡΟΦΙΜΩΝ'!X16</f>
        <v>0.5249999999999999</v>
      </c>
      <c r="E24" s="10" t="s">
        <v>29</v>
      </c>
      <c r="F24" s="10">
        <f>1.5*'[1]ΣΥΣΤΑΣΗ ΤΡΟΦΙΜΩΝ'!Z16</f>
        <v>0.15000000000000002</v>
      </c>
      <c r="G24" s="10">
        <f>1.5*'[1]ΣΥΣΤΑΣΗ ΤΡΟΦΙΜΩΝ'!AA16</f>
        <v>0.18</v>
      </c>
      <c r="H24" s="10">
        <f>1.5*'[1]ΣΥΣΤΑΣΗ ΤΡΟΦΙΜΩΝ'!AB16</f>
        <v>1.6500000000000001</v>
      </c>
      <c r="I24" s="10">
        <f>1.5*'[1]ΣΥΣΤΑΣΗ ΤΡΟΦΙΜΩΝ'!AC16</f>
        <v>58.5</v>
      </c>
      <c r="J24" s="10">
        <f>1.5*'[1]ΣΥΣΤΑΣΗ ΤΡΟΦΙΜΩΝ'!AD16</f>
        <v>0</v>
      </c>
      <c r="K24" s="10">
        <f>1.5*'[1]ΣΥΣΤΑΣΗ ΤΡΟΦΙΜΩΝ'!AE16</f>
        <v>285</v>
      </c>
      <c r="L24" s="10">
        <f>1.5*'[1]ΣΥΣΤΑΣΗ ΤΡΟΦΙΜΩΝ'!AF16</f>
        <v>2.625</v>
      </c>
      <c r="M24" s="10">
        <f>1.5*'[1]ΣΥΣΤΑΣΗ ΤΡΟΦΙΜΩΝ'!AG16</f>
        <v>1.665</v>
      </c>
      <c r="N24" s="10">
        <f>'[1]ΣΥΣΤΑΣΗ ΤΡΟΦΙΜΩΝ'!AH16</f>
        <v>66.12244897959184</v>
      </c>
      <c r="O24" s="10">
        <f>'[1]ΣΥΣΤΑΣΗ ΤΡΟΦΙΜΩΝ'!AI16</f>
        <v>34.01360544217687</v>
      </c>
      <c r="P24" s="10">
        <v>0</v>
      </c>
      <c r="Q24" s="10">
        <f>'[1]ΣΥΣΤΑΣΗ ΤΡΟΦΙΜΩΝ'!AK16</f>
        <v>18.979591836734695</v>
      </c>
      <c r="R24" s="10">
        <v>0</v>
      </c>
      <c r="S24" s="10">
        <f>1.5*'[1]ΣΥΣΤΑΣΗ ΤΡΟΦΙΜΩΝ'!AM16</f>
        <v>4.65</v>
      </c>
      <c r="T24" s="10">
        <f>1.5*'[1]ΣΥΣΤΑΣΗ ΤΡΟΦΙΜΩΝ'!AN16</f>
        <v>7.050000000000001</v>
      </c>
      <c r="U24" s="11">
        <f>1.5*'[1]ΣΥΣΤΑΣΗ ΤΡΟΦΙΜΩΝ'!AO16</f>
        <v>1.7999999999999998</v>
      </c>
    </row>
    <row r="25" spans="1:21" ht="14.25">
      <c r="A25" s="9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</row>
    <row r="26" spans="1:21" ht="14.25">
      <c r="A26" s="9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</row>
    <row r="27" spans="1:21" ht="14.25">
      <c r="A27" s="13" t="s">
        <v>32</v>
      </c>
      <c r="B27" s="14">
        <f aca="true" t="shared" si="2" ref="B27:M27">SUM(B19:B26)</f>
        <v>244.8</v>
      </c>
      <c r="C27" s="14">
        <f t="shared" si="2"/>
        <v>3.195</v>
      </c>
      <c r="D27" s="14">
        <f t="shared" si="2"/>
        <v>2.433</v>
      </c>
      <c r="E27" s="14">
        <f t="shared" si="2"/>
        <v>0</v>
      </c>
      <c r="F27" s="14">
        <f t="shared" si="2"/>
        <v>34.589999999999996</v>
      </c>
      <c r="G27" s="14">
        <f t="shared" si="2"/>
        <v>3.6360000000000006</v>
      </c>
      <c r="H27" s="14">
        <f t="shared" si="2"/>
        <v>7.014</v>
      </c>
      <c r="I27" s="14">
        <f t="shared" si="2"/>
        <v>798.9</v>
      </c>
      <c r="J27" s="14">
        <f t="shared" si="2"/>
        <v>3.7800000000000002</v>
      </c>
      <c r="K27" s="14">
        <f t="shared" si="2"/>
        <v>753</v>
      </c>
      <c r="L27" s="14">
        <f t="shared" si="2"/>
        <v>5.841</v>
      </c>
      <c r="M27" s="14">
        <f t="shared" si="2"/>
        <v>27.764999999999997</v>
      </c>
      <c r="N27" s="20">
        <f>9*G13*100/C13</f>
        <v>25.472070098576122</v>
      </c>
      <c r="O27" s="20">
        <f>4*F13*100/C13</f>
        <v>16.06133625410734</v>
      </c>
      <c r="P27" s="20">
        <f>4*E13*100/C13</f>
        <v>59.1631982475356</v>
      </c>
      <c r="Q27" s="10">
        <f>9*S27*100/C13</f>
        <v>3.1065560945079027</v>
      </c>
      <c r="R27" s="10">
        <f>4*K13*100/C13</f>
        <v>12.893130965420122</v>
      </c>
      <c r="S27" s="14">
        <f>SUM(S19:S26)</f>
        <v>33.09</v>
      </c>
      <c r="T27" s="14">
        <f>SUM(T19:T26)</f>
        <v>49.59</v>
      </c>
      <c r="U27" s="15">
        <f>SUM(U19:U26)</f>
        <v>72.36</v>
      </c>
    </row>
    <row r="28" spans="1:21" ht="28.5">
      <c r="A28" s="16" t="s">
        <v>33</v>
      </c>
      <c r="B28" s="17">
        <f>100*B27/$B$13</f>
        <v>13.014354066985646</v>
      </c>
      <c r="C28" s="17">
        <f aca="true" t="shared" si="3" ref="C28:U28">100*C27/$B$13</f>
        <v>0.16985645933014354</v>
      </c>
      <c r="D28" s="17">
        <f t="shared" si="3"/>
        <v>0.12934609250398724</v>
      </c>
      <c r="E28" s="17">
        <f t="shared" si="3"/>
        <v>0</v>
      </c>
      <c r="F28" s="17">
        <f t="shared" si="3"/>
        <v>1.8389154704944177</v>
      </c>
      <c r="G28" s="17">
        <f t="shared" si="3"/>
        <v>0.1933014354066986</v>
      </c>
      <c r="H28" s="17">
        <f t="shared" si="3"/>
        <v>0.37288676236044654</v>
      </c>
      <c r="I28" s="17">
        <f t="shared" si="3"/>
        <v>42.47208931419458</v>
      </c>
      <c r="J28" s="17">
        <f t="shared" si="3"/>
        <v>0.20095693779904306</v>
      </c>
      <c r="K28" s="17">
        <f t="shared" si="3"/>
        <v>40.03189792663477</v>
      </c>
      <c r="L28" s="17">
        <f t="shared" si="3"/>
        <v>0.3105263157894737</v>
      </c>
      <c r="M28" s="17">
        <f t="shared" si="3"/>
        <v>1.4760765550239232</v>
      </c>
      <c r="N28" s="17"/>
      <c r="O28" s="17"/>
      <c r="P28" s="17"/>
      <c r="Q28" s="17"/>
      <c r="R28" s="17">
        <f t="shared" si="3"/>
        <v>0.6854402427123935</v>
      </c>
      <c r="S28" s="17">
        <f t="shared" si="3"/>
        <v>1.7591706539074963</v>
      </c>
      <c r="T28" s="17">
        <f t="shared" si="3"/>
        <v>2.6363636363636362</v>
      </c>
      <c r="U28" s="17">
        <f t="shared" si="3"/>
        <v>3.84688995215311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2011-08-06T06:03:12Z</dcterms:created>
  <dcterms:modified xsi:type="dcterms:W3CDTF">2011-08-06T06:03:36Z</dcterms:modified>
  <cp:category/>
  <cp:version/>
  <cp:contentType/>
  <cp:contentStatus/>
</cp:coreProperties>
</file>