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Κολοκάσι καπαμάς (Μηλιάς Μεσσ)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<sst xmlns="http://schemas.openxmlformats.org/spreadsheetml/2006/main" count="116" uniqueCount="56">
  <si>
    <t>ΚΟΛΟΚΑΣΙ ΚΑΠΑΜΑΣ (ΜΗΛΙΑΣ ΜΕΣΑΟΡΙΑΣ)</t>
  </si>
  <si>
    <t>Τρόπος παρασεκυής: τηγάνισμα και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</si>
  <si>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</si>
  <si>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</si>
  <si>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</si>
  <si>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</si>
  <si>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</si>
  <si>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</si>
  <si>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</si>
  <si>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</si>
  <si>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</si>
  <si>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</si>
  <si>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</si>
  <si>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</si>
  <si>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</si>
  <si>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</si>
  <si>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</si>
  <si>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</si>
  <si>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</si>
  <si>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</si>
  <si>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</si>
  <si>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</si>
  <si>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</si>
  <si>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 κιλό αρνάκι γάλακτος κομμένο σε μέτρια κομμάτια</t>
  </si>
  <si>
    <t>1 φλιτζ κρασί μαύρο ξηρό</t>
  </si>
  <si>
    <t>λάδι για το τηγάνισμα (περίπου 1/2 φλιτζ.)</t>
  </si>
  <si>
    <t>tr</t>
  </si>
  <si>
    <t>n</t>
  </si>
  <si>
    <t>1 κιλό κολοκάσι κομμένο σε φέτες κατά μήκος</t>
  </si>
  <si>
    <t>-</t>
  </si>
  <si>
    <t>χυμό 1-2 λεμονιών</t>
  </si>
  <si>
    <t>αλάτι</t>
  </si>
  <si>
    <t>νερό (4 φλιτζ)</t>
  </si>
  <si>
    <t>ΣΥΝΟΛΟ</t>
  </si>
  <si>
    <t>ΣΥΝΟΛΟ ΣΕ 100g ΩΜΟΥ ΠΡΟΪΟΝΤΟΣ</t>
  </si>
  <si>
    <t>ΣΥΝΟΛΟ ΣΕ 100g ΕΤΟΙΜΟΥ ΠΡΟΪΟΝΤΟΣ (-49%)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</si>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</sst>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5">
    <xf numFmtId="0" fontId="0" fillId="0" borderId="0" xfId="0" applyAlignment="1">
      <alignment/>
    </xf>
    <xf numFmtId="0" fontId="19" fillId="0" borderId="0" xfId="56" applyFont="1" applyAlignment="1">
      <alignment wrapText="1"/>
      <protection/>
    </xf>
    <xf numFmtId="0" fontId="19" fillId="0" borderId="0" xfId="56" applyFont="1">
      <alignment/>
      <protection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0" fontId="0" fillId="0" borderId="0" xfId="56">
      <alignment/>
      <protection/>
    </xf>
    <xf numFmtId="0" fontId="0" fillId="0" borderId="13" xfId="56" applyBorder="1" applyAlignment="1">
      <alignment wrapText="1"/>
      <protection/>
    </xf>
    <xf numFmtId="2" fontId="0" fillId="0" borderId="14" xfId="56" applyNumberFormat="1" applyBorder="1">
      <alignment/>
      <protection/>
    </xf>
    <xf numFmtId="2" fontId="0" fillId="0" borderId="15" xfId="56" applyNumberFormat="1" applyBorder="1">
      <alignment/>
      <protection/>
    </xf>
    <xf numFmtId="0" fontId="0" fillId="0" borderId="16" xfId="56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7" xfId="56" applyNumberFormat="1" applyBorder="1">
      <alignment/>
      <protection/>
    </xf>
    <xf numFmtId="0" fontId="0" fillId="0" borderId="16" xfId="56" applyFont="1" applyBorder="1" applyAlignment="1">
      <alignment wrapText="1"/>
      <protection/>
    </xf>
    <xf numFmtId="0" fontId="0" fillId="0" borderId="18" xfId="56" applyBorder="1" applyAlignment="1">
      <alignment wrapText="1"/>
      <protection/>
    </xf>
    <xf numFmtId="2" fontId="0" fillId="0" borderId="19" xfId="56" applyNumberFormat="1" applyBorder="1">
      <alignment/>
      <protection/>
    </xf>
    <xf numFmtId="2" fontId="0" fillId="0" borderId="20" xfId="56" applyNumberFormat="1" applyBorder="1">
      <alignment/>
      <protection/>
    </xf>
    <xf numFmtId="0" fontId="0" fillId="0" borderId="0" xfId="56" applyAlignment="1">
      <alignment wrapText="1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21" xfId="0" applyNumberFormat="1" applyFont="1" applyBorder="1" applyAlignment="1">
      <alignment wrapText="1"/>
    </xf>
    <xf numFmtId="2" fontId="20" fillId="0" borderId="21" xfId="0" applyNumberFormat="1" applyFont="1" applyBorder="1" applyAlignment="1">
      <alignment wrapText="1" shrinkToFit="1"/>
    </xf>
    <xf numFmtId="2" fontId="0" fillId="0" borderId="0" xfId="56" applyNumberFormat="1" applyFont="1" applyBorder="1">
      <alignment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22">
          <cell r="B22">
            <v>899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37">
          <cell r="B37">
            <v>95</v>
          </cell>
          <cell r="C37">
            <v>74.8</v>
          </cell>
          <cell r="D37">
            <v>21.9</v>
          </cell>
          <cell r="E37">
            <v>1.8</v>
          </cell>
          <cell r="F37">
            <v>0.2</v>
          </cell>
          <cell r="G37">
            <v>0.8</v>
          </cell>
          <cell r="H37">
            <v>0</v>
          </cell>
          <cell r="K37">
            <v>67</v>
          </cell>
          <cell r="L37">
            <v>59</v>
          </cell>
          <cell r="M37">
            <v>55</v>
          </cell>
          <cell r="R37">
            <v>1</v>
          </cell>
          <cell r="W37">
            <v>0.15</v>
          </cell>
          <cell r="Y37">
            <v>29</v>
          </cell>
          <cell r="Z37">
            <v>0.4</v>
          </cell>
          <cell r="AD37">
            <v>10</v>
          </cell>
          <cell r="AH37">
            <v>1.894736842105263</v>
          </cell>
          <cell r="AI37">
            <v>7.578947368421052</v>
          </cell>
          <cell r="AJ37">
            <v>92.21052631578948</v>
          </cell>
          <cell r="AK37">
            <v>0</v>
          </cell>
          <cell r="AL37">
            <v>0</v>
          </cell>
        </row>
        <row r="102">
          <cell r="B102">
            <v>7</v>
          </cell>
          <cell r="C102">
            <v>91.4</v>
          </cell>
          <cell r="D102">
            <v>1.6</v>
          </cell>
          <cell r="E102">
            <v>0.3</v>
          </cell>
          <cell r="G102">
            <v>0.1</v>
          </cell>
          <cell r="H102">
            <v>0</v>
          </cell>
          <cell r="I102">
            <v>0</v>
          </cell>
          <cell r="J102">
            <v>1.6</v>
          </cell>
          <cell r="K102">
            <v>7</v>
          </cell>
          <cell r="L102">
            <v>8</v>
          </cell>
          <cell r="M102">
            <v>7</v>
          </cell>
          <cell r="N102">
            <v>3</v>
          </cell>
          <cell r="P102">
            <v>1</v>
          </cell>
          <cell r="Q102">
            <v>130</v>
          </cell>
          <cell r="R102">
            <v>0.1</v>
          </cell>
          <cell r="T102">
            <v>0.03</v>
          </cell>
          <cell r="U102">
            <v>1</v>
          </cell>
          <cell r="W102">
            <v>0.03</v>
          </cell>
          <cell r="X102">
            <v>0.01</v>
          </cell>
          <cell r="Y102">
            <v>12</v>
          </cell>
          <cell r="Z102">
            <v>0.1</v>
          </cell>
          <cell r="AA102">
            <v>0.05</v>
          </cell>
          <cell r="AB102">
            <v>0</v>
          </cell>
          <cell r="AC102">
            <v>13</v>
          </cell>
          <cell r="AD102">
            <v>36</v>
          </cell>
          <cell r="AE102">
            <v>0</v>
          </cell>
          <cell r="AF102">
            <v>0</v>
          </cell>
          <cell r="AH102">
            <v>0</v>
          </cell>
          <cell r="AI102">
            <v>17.142857142857142</v>
          </cell>
          <cell r="AJ102">
            <v>91.42857142857143</v>
          </cell>
          <cell r="AK102">
            <v>0</v>
          </cell>
          <cell r="AL102">
            <v>91.42857142857143</v>
          </cell>
        </row>
        <row r="127">
          <cell r="B127">
            <v>316</v>
          </cell>
          <cell r="C127">
            <v>53.6</v>
          </cell>
          <cell r="D127">
            <v>0</v>
          </cell>
          <cell r="E127">
            <v>19.9</v>
          </cell>
          <cell r="F127">
            <v>26.3</v>
          </cell>
          <cell r="G127">
            <v>0</v>
          </cell>
          <cell r="H127">
            <v>107</v>
          </cell>
          <cell r="I127">
            <v>0</v>
          </cell>
          <cell r="J127">
            <v>0</v>
          </cell>
          <cell r="K127">
            <v>9</v>
          </cell>
          <cell r="L127">
            <v>150</v>
          </cell>
          <cell r="M127">
            <v>19</v>
          </cell>
          <cell r="N127">
            <v>60</v>
          </cell>
          <cell r="O127">
            <v>0.02</v>
          </cell>
          <cell r="P127">
            <v>61</v>
          </cell>
          <cell r="Q127">
            <v>260</v>
          </cell>
          <cell r="R127">
            <v>1.6</v>
          </cell>
          <cell r="S127">
            <v>4.3</v>
          </cell>
          <cell r="T127">
            <v>0.15</v>
          </cell>
          <cell r="U127">
            <v>1</v>
          </cell>
          <cell r="V127">
            <v>5</v>
          </cell>
          <cell r="W127">
            <v>0.07</v>
          </cell>
          <cell r="X127">
            <v>0.2</v>
          </cell>
          <cell r="Z127">
            <v>3.1</v>
          </cell>
          <cell r="AA127">
            <v>0.16</v>
          </cell>
          <cell r="AB127">
            <v>2</v>
          </cell>
          <cell r="AC127">
            <v>3</v>
          </cell>
          <cell r="AD127">
            <v>0</v>
          </cell>
          <cell r="AG127">
            <v>0.12</v>
          </cell>
          <cell r="AH127">
            <v>74.90506329113924</v>
          </cell>
          <cell r="AI127">
            <v>25.189873417721515</v>
          </cell>
          <cell r="AJ127">
            <v>0</v>
          </cell>
          <cell r="AK127">
            <v>29.050632911392405</v>
          </cell>
          <cell r="AL127">
            <v>0</v>
          </cell>
          <cell r="AM127">
            <v>10.2</v>
          </cell>
          <cell r="AN127">
            <v>1.3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141">
          <cell r="B141">
            <v>50</v>
          </cell>
          <cell r="C141">
            <v>88.9</v>
          </cell>
          <cell r="D141">
            <v>6.3</v>
          </cell>
          <cell r="E141">
            <v>0.5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1.55</v>
          </cell>
          <cell r="K141">
            <v>9</v>
          </cell>
          <cell r="L141">
            <v>15</v>
          </cell>
          <cell r="M141">
            <v>10</v>
          </cell>
          <cell r="P141">
            <v>626</v>
          </cell>
          <cell r="Q141">
            <v>88</v>
          </cell>
          <cell r="R141">
            <v>0.4</v>
          </cell>
          <cell r="S141">
            <v>0.08</v>
          </cell>
          <cell r="T141">
            <v>0.011</v>
          </cell>
          <cell r="U141">
            <v>0.2</v>
          </cell>
          <cell r="W141">
            <v>0</v>
          </cell>
          <cell r="X141">
            <v>0.01</v>
          </cell>
          <cell r="Y141">
            <v>0</v>
          </cell>
          <cell r="Z141">
            <v>0.1</v>
          </cell>
          <cell r="AA141">
            <v>0.02</v>
          </cell>
          <cell r="AB141">
            <v>0</v>
          </cell>
          <cell r="AC141">
            <v>1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4</v>
          </cell>
          <cell r="AJ141">
            <v>50.4</v>
          </cell>
          <cell r="AK141">
            <v>0</v>
          </cell>
          <cell r="AL141">
            <v>12.4</v>
          </cell>
          <cell r="AM141">
            <v>0</v>
          </cell>
          <cell r="AN141">
            <v>0</v>
          </cell>
          <cell r="AO1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8"/>
  <sheetViews>
    <sheetView tabSelected="1" view="pageLayout" zoomScale="70" zoomScaleNormal="70" zoomScalePageLayoutView="70" workbookViewId="0" topLeftCell="A2">
      <selection activeCell="N28" sqref="N28:R28"/>
    </sheetView>
  </sheetViews>
  <sheetFormatPr defaultColWidth="9.140625" defaultRowHeight="15"/>
  <cols>
    <col min="1" max="1" width="27.28125" style="19" customWidth="1"/>
    <col min="2" max="3" width="9.140625" style="8" customWidth="1"/>
    <col min="4" max="4" width="11.140625" style="8" customWidth="1"/>
    <col min="5" max="5" width="16.57421875" style="8" customWidth="1"/>
    <col min="6" max="8" width="9.140625" style="8" customWidth="1"/>
    <col min="9" max="9" width="13.140625" style="8" customWidth="1"/>
    <col min="10" max="12" width="9.140625" style="8" customWidth="1"/>
    <col min="13" max="13" width="11.28125" style="8" customWidth="1"/>
    <col min="14" max="14" width="11.8515625" style="8" customWidth="1"/>
    <col min="15" max="15" width="9.140625" style="8" customWidth="1"/>
    <col min="16" max="16" width="14.140625" style="8" customWidth="1"/>
    <col min="17" max="17" width="10.57421875" style="8" customWidth="1"/>
    <col min="18" max="18" width="12.140625" style="8" customWidth="1"/>
    <col min="19" max="19" width="11.28125" style="8" customWidth="1"/>
    <col min="20" max="21" width="9.140625" style="8" customWidth="1"/>
    <col min="22" max="22" width="10.57421875" style="8" customWidth="1"/>
    <col min="23" max="16384" width="9.140625" style="8" customWidth="1"/>
  </cols>
  <sheetData>
    <row r="1" spans="1:47" s="2" customFormat="1" ht="18">
      <c r="A1" s="1" t="s">
        <v>0</v>
      </c>
      <c r="B1" s="1"/>
      <c r="C1" s="1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" s="2" customFormat="1" ht="18.75" customHeight="1">
      <c r="A2" s="1" t="s">
        <v>1</v>
      </c>
      <c r="B2" s="1"/>
      <c r="C2" s="1"/>
      <c r="D2" s="1"/>
    </row>
    <row r="4" spans="1:22" ht="30">
      <c r="A4" s="5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7" t="s">
        <v>22</v>
      </c>
    </row>
    <row r="5" spans="1:22" ht="28.5">
      <c r="A5" s="9" t="s">
        <v>23</v>
      </c>
      <c r="B5" s="10">
        <v>789</v>
      </c>
      <c r="C5" s="10">
        <f>7.89*'[1]ΣΥΣΤΑΣΗ ΤΡΟΦΙΜΩΝ'!B127</f>
        <v>2493.24</v>
      </c>
      <c r="D5" s="10">
        <f>7.89*'[1]ΣΥΣΤΑΣΗ ΤΡΟΦΙΜΩΝ'!C127</f>
        <v>422.904</v>
      </c>
      <c r="E5" s="10">
        <f>7.89*'[1]ΣΥΣΤΑΣΗ ΤΡΟΦΙΜΩΝ'!D127</f>
        <v>0</v>
      </c>
      <c r="F5" s="10">
        <f>7.89*'[1]ΣΥΣΤΑΣΗ ΤΡΟΦΙΜΩΝ'!E127</f>
        <v>157.011</v>
      </c>
      <c r="G5" s="10">
        <f>7.89*'[1]ΣΥΣΤΑΣΗ ΤΡΟΦΙΜΩΝ'!F127</f>
        <v>207.507</v>
      </c>
      <c r="H5" s="10">
        <f>7.89*'[1]ΣΥΣΤΑΣΗ ΤΡΟΦΙΜΩΝ'!G127</f>
        <v>0</v>
      </c>
      <c r="I5" s="10">
        <f>7.89*'[1]ΣΥΣΤΑΣΗ ΤΡΟΦΙΜΩΝ'!H127</f>
        <v>844.23</v>
      </c>
      <c r="J5" s="10">
        <f>7.89*'[1]ΣΥΣΤΑΣΗ ΤΡΟΦΙΜΩΝ'!I127</f>
        <v>0</v>
      </c>
      <c r="K5" s="10">
        <f>7.89*'[1]ΣΥΣΤΑΣΗ ΤΡΟΦΙΜΩΝ'!J127</f>
        <v>0</v>
      </c>
      <c r="L5" s="10">
        <f>7.89*'[1]ΣΥΣΤΑΣΗ ΤΡΟΦΙΜΩΝ'!K127</f>
        <v>71.00999999999999</v>
      </c>
      <c r="M5" s="10">
        <f>7.89*'[1]ΣΥΣΤΑΣΗ ΤΡΟΦΙΜΩΝ'!L127</f>
        <v>1183.5</v>
      </c>
      <c r="N5" s="10">
        <f>7.89*'[1]ΣΥΣΤΑΣΗ ΤΡΟΦΙΜΩΝ'!M127</f>
        <v>149.91</v>
      </c>
      <c r="O5" s="10">
        <f>7.89*'[1]ΣΥΣΤΑΣΗ ΤΡΟΦΙΜΩΝ'!N127</f>
        <v>473.4</v>
      </c>
      <c r="P5" s="10">
        <f>7.89*'[1]ΣΥΣΤΑΣΗ ΤΡΟΦΙΜΩΝ'!O127</f>
        <v>0.1578</v>
      </c>
      <c r="Q5" s="10">
        <f>7.89*'[1]ΣΥΣΤΑΣΗ ΤΡΟΦΙΜΩΝ'!P127</f>
        <v>481.28999999999996</v>
      </c>
      <c r="R5" s="10">
        <f>7.89*'[1]ΣΥΣΤΑΣΗ ΤΡΟΦΙΜΩΝ'!Q127</f>
        <v>2051.4</v>
      </c>
      <c r="S5" s="10">
        <f>7.89*'[1]ΣΥΣΤΑΣΗ ΤΡΟΦΙΜΩΝ'!R127</f>
        <v>12.624</v>
      </c>
      <c r="T5" s="10">
        <f>7.89*'[1]ΣΥΣΤΑΣΗ ΤΡΟΦΙΜΩΝ'!S127</f>
        <v>33.927</v>
      </c>
      <c r="U5" s="10">
        <f>7.89*'[1]ΣΥΣΤΑΣΗ ΤΡΟΦΙΜΩΝ'!T127</f>
        <v>1.1835</v>
      </c>
      <c r="V5" s="11">
        <f>7.89*'[1]ΣΥΣΤΑΣΗ ΤΡΟΦΙΜΩΝ'!U127</f>
        <v>7.89</v>
      </c>
    </row>
    <row r="6" spans="1:22" ht="14.25">
      <c r="A6" s="12" t="s">
        <v>24</v>
      </c>
      <c r="B6" s="13">
        <f>240</f>
        <v>240</v>
      </c>
      <c r="C6" s="13">
        <f>2.4*'[2]ΣΥΣΤΑΣΗ ΤΡΟΦΙΜΩΝ'!B141</f>
        <v>120</v>
      </c>
      <c r="D6" s="13">
        <f>2.4*'[2]ΣΥΣΤΑΣΗ ΤΡΟΦΙΜΩΝ'!C141</f>
        <v>213.36</v>
      </c>
      <c r="E6" s="13">
        <f>2.4*'[2]ΣΥΣΤΑΣΗ ΤΡΟΦΙΜΩΝ'!D141</f>
        <v>15.12</v>
      </c>
      <c r="F6" s="13">
        <f>2.4*'[2]ΣΥΣΤΑΣΗ ΤΡΟΦΙΜΩΝ'!E141</f>
        <v>1.2</v>
      </c>
      <c r="G6" s="13">
        <f>2.4*'[2]ΣΥΣΤΑΣΗ ΤΡΟΦΙΜΩΝ'!F141</f>
        <v>0</v>
      </c>
      <c r="H6" s="13">
        <f>2.4*'[2]ΣΥΣΤΑΣΗ ΤΡΟΦΙΜΩΝ'!G141</f>
        <v>0</v>
      </c>
      <c r="I6" s="13">
        <f>2.4*'[2]ΣΥΣΤΑΣΗ ΤΡΟΦΙΜΩΝ'!H141</f>
        <v>0</v>
      </c>
      <c r="J6" s="13">
        <f>2.4*'[2]ΣΥΣΤΑΣΗ ΤΡΟΦΙΜΩΝ'!I141</f>
        <v>0</v>
      </c>
      <c r="K6" s="13">
        <f>2.4*'[2]ΣΥΣΤΑΣΗ ΤΡΟΦΙΜΩΝ'!J141</f>
        <v>3.7199999999999998</v>
      </c>
      <c r="L6" s="13">
        <f>2.4*'[2]ΣΥΣΤΑΣΗ ΤΡΟΦΙΜΩΝ'!K141</f>
        <v>21.599999999999998</v>
      </c>
      <c r="M6" s="13">
        <f>2.4*'[2]ΣΥΣΤΑΣΗ ΤΡΟΦΙΜΩΝ'!L141</f>
        <v>36</v>
      </c>
      <c r="N6" s="13">
        <f>2.4*'[2]ΣΥΣΤΑΣΗ ΤΡΟΦΙΜΩΝ'!M141</f>
        <v>24</v>
      </c>
      <c r="O6" s="13">
        <f>2.4*'[2]ΣΥΣΤΑΣΗ ΤΡΟΦΙΜΩΝ'!N141</f>
        <v>0</v>
      </c>
      <c r="P6" s="13">
        <f>2.4*'[2]ΣΥΣΤΑΣΗ ΤΡΟΦΙΜΩΝ'!O141</f>
        <v>0</v>
      </c>
      <c r="Q6" s="13">
        <f>2.4*'[2]ΣΥΣΤΑΣΗ ΤΡΟΦΙΜΩΝ'!P141</f>
        <v>1502.3999999999999</v>
      </c>
      <c r="R6" s="13">
        <f>2.4*'[2]ΣΥΣΤΑΣΗ ΤΡΟΦΙΜΩΝ'!Q141</f>
        <v>211.2</v>
      </c>
      <c r="S6" s="13">
        <f>2.4*'[2]ΣΥΣΤΑΣΗ ΤΡΟΦΙΜΩΝ'!R141</f>
        <v>0.96</v>
      </c>
      <c r="T6" s="13">
        <f>2.4*'[2]ΣΥΣΤΑΣΗ ΤΡΟΦΙΜΩΝ'!S141</f>
        <v>0.192</v>
      </c>
      <c r="U6" s="13">
        <f>2.4*'[2]ΣΥΣΤΑΣΗ ΤΡΟΦΙΜΩΝ'!T141</f>
        <v>0.026399999999999996</v>
      </c>
      <c r="V6" s="14">
        <f>2.4*'[2]ΣΥΣΤΑΣΗ ΤΡΟΦΙΜΩΝ'!U141</f>
        <v>0.48</v>
      </c>
    </row>
    <row r="7" spans="1:22" ht="28.5">
      <c r="A7" s="12" t="s">
        <v>25</v>
      </c>
      <c r="B7" s="13">
        <v>110</v>
      </c>
      <c r="C7" s="13">
        <f>1.1*'[1]ΣΥΣΤΑΣΗ ΤΡΟΦΙΜΩΝ'!B22</f>
        <v>988.9000000000001</v>
      </c>
      <c r="D7" s="13" t="s">
        <v>26</v>
      </c>
      <c r="E7" s="13" t="s">
        <v>26</v>
      </c>
      <c r="F7" s="13" t="s">
        <v>26</v>
      </c>
      <c r="G7" s="13">
        <f>1.1*'[1]ΣΥΣΤΑΣΗ ΤΡΟΦΙΜΩΝ'!F22</f>
        <v>109.89000000000001</v>
      </c>
      <c r="H7" s="13">
        <f>1.1*'[1]ΣΥΣΤΑΣΗ ΤΡΟΦΙΜΩΝ'!G22</f>
        <v>0</v>
      </c>
      <c r="I7" s="13">
        <f>1.1*'[1]ΣΥΣΤΑΣΗ ΤΡΟΦΙΜΩΝ'!H22</f>
        <v>0</v>
      </c>
      <c r="J7" s="13">
        <f>1.1*'[1]ΣΥΣΤΑΣΗ ΤΡΟΦΙΜΩΝ'!I22</f>
        <v>0</v>
      </c>
      <c r="K7" s="13">
        <f>1.1*'[1]ΣΥΣΤΑΣΗ ΤΡΟΦΙΜΩΝ'!J22</f>
        <v>0</v>
      </c>
      <c r="L7" s="13" t="s">
        <v>26</v>
      </c>
      <c r="M7" s="13" t="s">
        <v>26</v>
      </c>
      <c r="N7" s="13" t="s">
        <v>26</v>
      </c>
      <c r="O7" s="13" t="s">
        <v>26</v>
      </c>
      <c r="P7" s="13" t="s">
        <v>26</v>
      </c>
      <c r="Q7" s="13" t="s">
        <v>26</v>
      </c>
      <c r="R7" s="13" t="s">
        <v>27</v>
      </c>
      <c r="S7" s="13" t="s">
        <v>26</v>
      </c>
      <c r="T7" s="13" t="s">
        <v>26</v>
      </c>
      <c r="U7" s="13" t="s">
        <v>26</v>
      </c>
      <c r="V7" s="14" t="s">
        <v>26</v>
      </c>
    </row>
    <row r="8" spans="1:22" ht="28.5">
      <c r="A8" s="12" t="s">
        <v>28</v>
      </c>
      <c r="B8" s="13">
        <v>484</v>
      </c>
      <c r="C8" s="13">
        <f>8*'[1]ΣΥΣΤΑΣΗ ΤΡΟΦΙΜΩΝ'!B37</f>
        <v>760</v>
      </c>
      <c r="D8" s="13">
        <f>8*'[1]ΣΥΣΤΑΣΗ ΤΡΟΦΙΜΩΝ'!C37</f>
        <v>598.4</v>
      </c>
      <c r="E8" s="13">
        <f>8*'[1]ΣΥΣΤΑΣΗ ΤΡΟΦΙΜΩΝ'!D37</f>
        <v>175.2</v>
      </c>
      <c r="F8" s="13">
        <f>8*'[1]ΣΥΣΤΑΣΗ ΤΡΟΦΙΜΩΝ'!E37</f>
        <v>14.4</v>
      </c>
      <c r="G8" s="13">
        <f>8*'[1]ΣΥΣΤΑΣΗ ΤΡΟΦΙΜΩΝ'!F37</f>
        <v>1.6</v>
      </c>
      <c r="H8" s="13">
        <f>8*'[1]ΣΥΣΤΑΣΗ ΤΡΟΦΙΜΩΝ'!G37</f>
        <v>6.4</v>
      </c>
      <c r="I8" s="13">
        <f>8*'[1]ΣΥΣΤΑΣΗ ΤΡΟΦΙΜΩΝ'!H37</f>
        <v>0</v>
      </c>
      <c r="J8" s="13" t="s">
        <v>29</v>
      </c>
      <c r="K8" s="13" t="s">
        <v>29</v>
      </c>
      <c r="L8" s="13">
        <f>8*'[1]ΣΥΣΤΑΣΗ ΤΡΟΦΙΜΩΝ'!K37</f>
        <v>536</v>
      </c>
      <c r="M8" s="13">
        <f>8*'[1]ΣΥΣΤΑΣΗ ΤΡΟΦΙΜΩΝ'!L37</f>
        <v>472</v>
      </c>
      <c r="N8" s="13">
        <f>8*'[1]ΣΥΣΤΑΣΗ ΤΡΟΦΙΜΩΝ'!M37</f>
        <v>440</v>
      </c>
      <c r="O8" s="13" t="s">
        <v>29</v>
      </c>
      <c r="P8" s="13" t="s">
        <v>29</v>
      </c>
      <c r="Q8" s="13" t="s">
        <v>29</v>
      </c>
      <c r="R8" s="13" t="s">
        <v>29</v>
      </c>
      <c r="S8" s="13">
        <f>8*'[1]ΣΥΣΤΑΣΗ ΤΡΟΦΙΜΩΝ'!R37</f>
        <v>8</v>
      </c>
      <c r="T8" s="13" t="s">
        <v>29</v>
      </c>
      <c r="U8" s="13" t="s">
        <v>29</v>
      </c>
      <c r="V8" s="14" t="s">
        <v>29</v>
      </c>
    </row>
    <row r="9" spans="1:22" ht="14.25">
      <c r="A9" s="12" t="s">
        <v>30</v>
      </c>
      <c r="B9" s="13">
        <v>60</v>
      </c>
      <c r="C9" s="13">
        <f>0.6*'[1]ΣΥΣΤΑΣΗ ΤΡΟΦΙΜΩΝ'!B102</f>
        <v>4.2</v>
      </c>
      <c r="D9" s="13">
        <f>0.6*'[1]ΣΥΣΤΑΣΗ ΤΡΟΦΙΜΩΝ'!C102</f>
        <v>54.84</v>
      </c>
      <c r="E9" s="13">
        <f>0.6*'[1]ΣΥΣΤΑΣΗ ΤΡΟΦΙΜΩΝ'!D102</f>
        <v>0.96</v>
      </c>
      <c r="F9" s="13">
        <f>0.6*'[1]ΣΥΣΤΑΣΗ ΤΡΟΦΙΜΩΝ'!E102</f>
        <v>0.18</v>
      </c>
      <c r="G9" s="13" t="s">
        <v>26</v>
      </c>
      <c r="H9" s="13">
        <f>0.6*'[1]ΣΥΣΤΑΣΗ ΤΡΟΦΙΜΩΝ'!G102</f>
        <v>0.06</v>
      </c>
      <c r="I9" s="13">
        <f>0.6*'[1]ΣΥΣΤΑΣΗ ΤΡΟΦΙΜΩΝ'!H102</f>
        <v>0</v>
      </c>
      <c r="J9" s="13">
        <f>0.6*'[1]ΣΥΣΤΑΣΗ ΤΡΟΦΙΜΩΝ'!I102</f>
        <v>0</v>
      </c>
      <c r="K9" s="13">
        <f>0.6*'[1]ΣΥΣΤΑΣΗ ΤΡΟΦΙΜΩΝ'!J102</f>
        <v>0.96</v>
      </c>
      <c r="L9" s="13">
        <f>0.6*'[1]ΣΥΣΤΑΣΗ ΤΡΟΦΙΜΩΝ'!K102</f>
        <v>4.2</v>
      </c>
      <c r="M9" s="13">
        <f>0.6*'[1]ΣΥΣΤΑΣΗ ΤΡΟΦΙΜΩΝ'!L102</f>
        <v>4.8</v>
      </c>
      <c r="N9" s="13">
        <f>0.6*'[1]ΣΥΣΤΑΣΗ ΤΡΟΦΙΜΩΝ'!M102</f>
        <v>4.2</v>
      </c>
      <c r="O9" s="13">
        <f>0.6*'[1]ΣΥΣΤΑΣΗ ΤΡΟΦΙΜΩΝ'!N102</f>
        <v>1.7999999999999998</v>
      </c>
      <c r="P9" s="13" t="s">
        <v>26</v>
      </c>
      <c r="Q9" s="13">
        <f>0.6*'[1]ΣΥΣΤΑΣΗ ΤΡΟΦΙΜΩΝ'!P102</f>
        <v>0.6</v>
      </c>
      <c r="R9" s="13">
        <f>0.6*'[1]ΣΥΣΤΑΣΗ ΤΡΟΦΙΜΩΝ'!Q102</f>
        <v>78</v>
      </c>
      <c r="S9" s="13">
        <f>0.6*'[1]ΣΥΣΤΑΣΗ ΤΡΟΦΙΜΩΝ'!R102</f>
        <v>0.06</v>
      </c>
      <c r="T9" s="13" t="s">
        <v>26</v>
      </c>
      <c r="U9" s="13">
        <f>0.6*'[1]ΣΥΣΤΑΣΗ ΤΡΟΦΙΜΩΝ'!T102</f>
        <v>0.018</v>
      </c>
      <c r="V9" s="14">
        <f>0.6*'[1]ΣΥΣΤΑΣΗ ΤΡΟΦΙΜΩΝ'!U102</f>
        <v>0.6</v>
      </c>
    </row>
    <row r="10" spans="1:22" ht="14.25">
      <c r="A10" s="12" t="s">
        <v>31</v>
      </c>
      <c r="B10" s="13">
        <v>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v>3600</v>
      </c>
      <c r="P10" s="13"/>
      <c r="Q10" s="13">
        <v>2400</v>
      </c>
      <c r="R10" s="13"/>
      <c r="S10" s="13"/>
      <c r="T10" s="13"/>
      <c r="U10" s="13"/>
      <c r="V10" s="14"/>
    </row>
    <row r="11" spans="1:22" ht="14.25">
      <c r="A11" s="12" t="s">
        <v>32</v>
      </c>
      <c r="B11" s="13">
        <v>960</v>
      </c>
      <c r="C11" s="13"/>
      <c r="D11" s="13">
        <v>960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4"/>
    </row>
    <row r="12" spans="1:22" ht="14.25">
      <c r="A12" s="15" t="s">
        <v>33</v>
      </c>
      <c r="B12" s="13">
        <f aca="true" t="shared" si="0" ref="B12:V12">SUM(B5:B11)</f>
        <v>2649</v>
      </c>
      <c r="C12" s="13">
        <f t="shared" si="0"/>
        <v>4366.339999999999</v>
      </c>
      <c r="D12" s="13">
        <f t="shared" si="0"/>
        <v>2249.504</v>
      </c>
      <c r="E12" s="13">
        <f t="shared" si="0"/>
        <v>191.28</v>
      </c>
      <c r="F12" s="13">
        <f t="shared" si="0"/>
        <v>172.791</v>
      </c>
      <c r="G12" s="13">
        <f t="shared" si="0"/>
        <v>318.99700000000007</v>
      </c>
      <c r="H12" s="13">
        <f t="shared" si="0"/>
        <v>6.46</v>
      </c>
      <c r="I12" s="13">
        <f t="shared" si="0"/>
        <v>844.23</v>
      </c>
      <c r="J12" s="13">
        <f t="shared" si="0"/>
        <v>0</v>
      </c>
      <c r="K12" s="13">
        <f t="shared" si="0"/>
        <v>4.68</v>
      </c>
      <c r="L12" s="13">
        <f t="shared" si="0"/>
        <v>632.8100000000001</v>
      </c>
      <c r="M12" s="13">
        <f t="shared" si="0"/>
        <v>1696.3</v>
      </c>
      <c r="N12" s="13">
        <f t="shared" si="0"/>
        <v>618.11</v>
      </c>
      <c r="O12" s="13">
        <f t="shared" si="0"/>
        <v>4075.2</v>
      </c>
      <c r="P12" s="13">
        <f t="shared" si="0"/>
        <v>0.1578</v>
      </c>
      <c r="Q12" s="13">
        <f t="shared" si="0"/>
        <v>4384.29</v>
      </c>
      <c r="R12" s="13">
        <f t="shared" si="0"/>
        <v>2340.6</v>
      </c>
      <c r="S12" s="13">
        <f t="shared" si="0"/>
        <v>21.644</v>
      </c>
      <c r="T12" s="13">
        <f t="shared" si="0"/>
        <v>34.119</v>
      </c>
      <c r="U12" s="13">
        <f t="shared" si="0"/>
        <v>1.2279</v>
      </c>
      <c r="V12" s="14">
        <f t="shared" si="0"/>
        <v>8.969999999999999</v>
      </c>
    </row>
    <row r="13" spans="1:22" ht="28.5">
      <c r="A13" s="15" t="s">
        <v>34</v>
      </c>
      <c r="B13" s="13">
        <v>100</v>
      </c>
      <c r="C13" s="13">
        <f aca="true" t="shared" si="1" ref="C13:V13">100*C12/$B$12</f>
        <v>164.82974707436767</v>
      </c>
      <c r="D13" s="13">
        <f t="shared" si="1"/>
        <v>84.91898829747075</v>
      </c>
      <c r="E13" s="13">
        <f t="shared" si="1"/>
        <v>7.2208380520951305</v>
      </c>
      <c r="F13" s="13">
        <f t="shared" si="1"/>
        <v>6.522876557191393</v>
      </c>
      <c r="G13" s="13">
        <f t="shared" si="1"/>
        <v>12.042166855417141</v>
      </c>
      <c r="H13" s="13">
        <f t="shared" si="1"/>
        <v>0.24386560966402415</v>
      </c>
      <c r="I13" s="13">
        <f t="shared" si="1"/>
        <v>31.869762174405437</v>
      </c>
      <c r="J13" s="13">
        <f t="shared" si="1"/>
        <v>0</v>
      </c>
      <c r="K13" s="13">
        <f t="shared" si="1"/>
        <v>0.17667044167610418</v>
      </c>
      <c r="L13" s="13">
        <f t="shared" si="1"/>
        <v>23.888637221593058</v>
      </c>
      <c r="M13" s="13">
        <f t="shared" si="1"/>
        <v>64.03548508871272</v>
      </c>
      <c r="N13" s="13">
        <f t="shared" si="1"/>
        <v>23.333710834277085</v>
      </c>
      <c r="O13" s="13">
        <f t="shared" si="1"/>
        <v>153.8391845979615</v>
      </c>
      <c r="P13" s="13">
        <f t="shared" si="1"/>
        <v>0.00595696489241223</v>
      </c>
      <c r="Q13" s="13">
        <f t="shared" si="1"/>
        <v>165.50736126840317</v>
      </c>
      <c r="R13" s="13">
        <f t="shared" si="1"/>
        <v>88.35787089467723</v>
      </c>
      <c r="S13" s="13">
        <f t="shared" si="1"/>
        <v>0.8170630426576065</v>
      </c>
      <c r="T13" s="13">
        <f t="shared" si="1"/>
        <v>1.287995469988675</v>
      </c>
      <c r="U13" s="13">
        <f t="shared" si="1"/>
        <v>0.046353340883352204</v>
      </c>
      <c r="V13" s="14">
        <f t="shared" si="1"/>
        <v>0.3386183465458663</v>
      </c>
    </row>
    <row r="14" spans="1:22" ht="28.5">
      <c r="A14" s="16" t="s">
        <v>35</v>
      </c>
      <c r="B14" s="17">
        <v>196.08</v>
      </c>
      <c r="C14" s="17">
        <f>196.08*C13/100</f>
        <v>323.19816806342016</v>
      </c>
      <c r="D14" s="17">
        <f>196.08*D13/100-96.08</f>
        <v>70.42915225368067</v>
      </c>
      <c r="E14" s="17">
        <f aca="true" t="shared" si="2" ref="E14:V14">196.08*E13/100</f>
        <v>14.158619252548133</v>
      </c>
      <c r="F14" s="17">
        <f t="shared" si="2"/>
        <v>12.790056353340884</v>
      </c>
      <c r="G14" s="17">
        <f t="shared" si="2"/>
        <v>23.612280770101933</v>
      </c>
      <c r="H14" s="17">
        <f t="shared" si="2"/>
        <v>0.47817168742921856</v>
      </c>
      <c r="I14" s="17">
        <f t="shared" si="2"/>
        <v>62.49022967157419</v>
      </c>
      <c r="J14" s="17">
        <f t="shared" si="2"/>
        <v>0</v>
      </c>
      <c r="K14" s="17">
        <f t="shared" si="2"/>
        <v>0.3464154020385051</v>
      </c>
      <c r="L14" s="17">
        <f t="shared" si="2"/>
        <v>46.84083986409967</v>
      </c>
      <c r="M14" s="17">
        <f t="shared" si="2"/>
        <v>125.5607791619479</v>
      </c>
      <c r="N14" s="17">
        <f t="shared" si="2"/>
        <v>45.75274020385051</v>
      </c>
      <c r="O14" s="17">
        <f t="shared" si="2"/>
        <v>301.6478731596829</v>
      </c>
      <c r="P14" s="17">
        <f t="shared" si="2"/>
        <v>0.011680416761041902</v>
      </c>
      <c r="Q14" s="17">
        <f t="shared" si="2"/>
        <v>324.52683397508497</v>
      </c>
      <c r="R14" s="17">
        <f t="shared" si="2"/>
        <v>173.25211325028314</v>
      </c>
      <c r="S14" s="17">
        <f t="shared" si="2"/>
        <v>1.6020972140430352</v>
      </c>
      <c r="T14" s="17">
        <f t="shared" si="2"/>
        <v>2.5255015175537943</v>
      </c>
      <c r="U14" s="17">
        <f t="shared" si="2"/>
        <v>0.09088963080407701</v>
      </c>
      <c r="V14" s="18">
        <f t="shared" si="2"/>
        <v>0.6639628539071347</v>
      </c>
    </row>
    <row r="15" spans="23:47" ht="14.25">
      <c r="W15" s="20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</row>
    <row r="18" spans="1:22" ht="45">
      <c r="A18" s="22"/>
      <c r="B18" s="23" t="s">
        <v>36</v>
      </c>
      <c r="C18" s="6" t="s">
        <v>37</v>
      </c>
      <c r="D18" s="6" t="s">
        <v>38</v>
      </c>
      <c r="E18" s="6" t="s">
        <v>39</v>
      </c>
      <c r="F18" s="6" t="s">
        <v>40</v>
      </c>
      <c r="G18" s="6" t="s">
        <v>41</v>
      </c>
      <c r="H18" s="6" t="s">
        <v>42</v>
      </c>
      <c r="I18" s="6" t="s">
        <v>43</v>
      </c>
      <c r="J18" s="6" t="s">
        <v>44</v>
      </c>
      <c r="K18" s="6" t="s">
        <v>45</v>
      </c>
      <c r="L18" s="6" t="s">
        <v>46</v>
      </c>
      <c r="M18" s="6" t="s">
        <v>47</v>
      </c>
      <c r="N18" s="6" t="s">
        <v>48</v>
      </c>
      <c r="O18" s="6" t="s">
        <v>49</v>
      </c>
      <c r="P18" s="6" t="s">
        <v>50</v>
      </c>
      <c r="Q18" s="6" t="s">
        <v>51</v>
      </c>
      <c r="R18" s="6" t="s">
        <v>52</v>
      </c>
      <c r="S18" s="6" t="s">
        <v>53</v>
      </c>
      <c r="T18" s="6" t="s">
        <v>54</v>
      </c>
      <c r="U18" s="7" t="s">
        <v>55</v>
      </c>
      <c r="V18" s="20"/>
    </row>
    <row r="19" spans="1:21" ht="28.5">
      <c r="A19" s="9" t="s">
        <v>23</v>
      </c>
      <c r="B19" s="10">
        <f>7.89*'[1]ΣΥΣΤΑΣΗ ΤΡΟΦΙΜΩΝ'!V127</f>
        <v>39.449999999999996</v>
      </c>
      <c r="C19" s="10">
        <f>7.89*'[1]ΣΥΣΤΑΣΗ ΤΡΟΦΙΜΩΝ'!W127</f>
        <v>0.5523</v>
      </c>
      <c r="D19" s="10">
        <f>7.89*'[1]ΣΥΣΤΑΣΗ ΤΡΟΦΙΜΩΝ'!X127</f>
        <v>1.578</v>
      </c>
      <c r="E19" s="10" t="s">
        <v>26</v>
      </c>
      <c r="F19" s="10">
        <f>7.89*'[1]ΣΥΣΤΑΣΗ ΤΡΟΦΙΜΩΝ'!Z127</f>
        <v>24.459</v>
      </c>
      <c r="G19" s="10">
        <f>7.89*'[1]ΣΥΣΤΑΣΗ ΤΡΟΦΙΜΩΝ'!AA127</f>
        <v>1.2624</v>
      </c>
      <c r="H19" s="10">
        <f>7.89*'[1]ΣΥΣΤΑΣΗ ΤΡΟΦΙΜΩΝ'!AB127</f>
        <v>15.78</v>
      </c>
      <c r="I19" s="10">
        <f>7.89*'[1]ΣΥΣΤΑΣΗ ΤΡΟΦΙΜΩΝ'!AC127</f>
        <v>23.669999999999998</v>
      </c>
      <c r="J19" s="10">
        <f>7.89*'[1]ΣΥΣΤΑΣΗ ΤΡΟΦΙΜΩΝ'!AD127</f>
        <v>0</v>
      </c>
      <c r="K19" s="10" t="s">
        <v>26</v>
      </c>
      <c r="L19" s="10" t="s">
        <v>26</v>
      </c>
      <c r="M19" s="10">
        <f>7.89*'[1]ΣΥΣΤΑΣΗ ΤΡΟΦΙΜΩΝ'!AG127</f>
        <v>0.9468</v>
      </c>
      <c r="N19" s="10">
        <f>7.89*'[1]ΣΥΣΤΑΣΗ ΤΡΟΦΙΜΩΝ'!AH127</f>
        <v>591.0009493670887</v>
      </c>
      <c r="O19" s="10">
        <f>7.89*'[1]ΣΥΣΤΑΣΗ ΤΡΟΦΙΜΩΝ'!AI127</f>
        <v>198.74810126582275</v>
      </c>
      <c r="P19" s="10">
        <f>7.89*'[1]ΣΥΣΤΑΣΗ ΤΡΟΦΙΜΩΝ'!AJ127</f>
        <v>0</v>
      </c>
      <c r="Q19" s="10">
        <f>7.89*'[1]ΣΥΣΤΑΣΗ ΤΡΟΦΙΜΩΝ'!AK127</f>
        <v>229.20949367088608</v>
      </c>
      <c r="R19" s="10">
        <f>7.89*'[1]ΣΥΣΤΑΣΗ ΤΡΟΦΙΜΩΝ'!AL127</f>
        <v>0</v>
      </c>
      <c r="S19" s="10">
        <f>7.89*'[1]ΣΥΣΤΑΣΗ ΤΡΟΦΙΜΩΝ'!AM127</f>
        <v>80.478</v>
      </c>
      <c r="T19" s="10">
        <f>7.89*'[1]ΣΥΣΤΑΣΗ ΤΡΟΦΙΜΩΝ'!AN127</f>
        <v>10.257</v>
      </c>
      <c r="U19" s="11" t="s">
        <v>29</v>
      </c>
    </row>
    <row r="20" spans="1:21" ht="14.25">
      <c r="A20" s="12" t="s">
        <v>24</v>
      </c>
      <c r="B20" s="13">
        <f>2.4*'[2]ΣΥΣΤΑΣΗ ΤΡΟΦΙΜΩΝ'!V141</f>
        <v>0</v>
      </c>
      <c r="C20" s="13">
        <f>2.4*'[2]ΣΥΣΤΑΣΗ ΤΡΟΦΙΜΩΝ'!W141</f>
        <v>0</v>
      </c>
      <c r="D20" s="13">
        <f>2.4*'[2]ΣΥΣΤΑΣΗ ΤΡΟΦΙΜΩΝ'!X141</f>
        <v>0.024</v>
      </c>
      <c r="E20" s="13">
        <f>2.4*'[2]ΣΥΣΤΑΣΗ ΤΡΟΦΙΜΩΝ'!Y141</f>
        <v>0</v>
      </c>
      <c r="F20" s="13">
        <f>2.4*'[2]ΣΥΣΤΑΣΗ ΤΡΟΦΙΜΩΝ'!Z141</f>
        <v>0.24</v>
      </c>
      <c r="G20" s="13">
        <f>2.4*'[2]ΣΥΣΤΑΣΗ ΤΡΟΦΙΜΩΝ'!AA141</f>
        <v>0.048</v>
      </c>
      <c r="H20" s="13">
        <f>2.4*'[2]ΣΥΣΤΑΣΗ ΤΡΟΦΙΜΩΝ'!AB141</f>
        <v>0</v>
      </c>
      <c r="I20" s="13">
        <f>2.4*'[2]ΣΥΣΤΑΣΗ ΤΡΟΦΙΜΩΝ'!AC141</f>
        <v>2.4</v>
      </c>
      <c r="J20" s="13">
        <f>2.4*'[2]ΣΥΣΤΑΣΗ ΤΡΟΦΙΜΩΝ'!AD141</f>
        <v>0</v>
      </c>
      <c r="K20" s="13">
        <f>2.4*'[2]ΣΥΣΤΑΣΗ ΤΡΟΦΙΜΩΝ'!AE141</f>
        <v>0</v>
      </c>
      <c r="L20" s="13">
        <f>2.4*'[2]ΣΥΣΤΑΣΗ ΤΡΟΦΙΜΩΝ'!AF141</f>
        <v>0</v>
      </c>
      <c r="M20" s="13">
        <f>2.4*'[2]ΣΥΣΤΑΣΗ ΤΡΟΦΙΜΩΝ'!AG141</f>
        <v>0</v>
      </c>
      <c r="N20" s="13">
        <f>'[2]ΣΥΣΤΑΣΗ ΤΡΟΦΙΜΩΝ'!AH141</f>
        <v>0</v>
      </c>
      <c r="O20" s="13">
        <f>'[2]ΣΥΣΤΑΣΗ ΤΡΟΦΙΜΩΝ'!AI141</f>
        <v>4</v>
      </c>
      <c r="P20" s="13">
        <f>'[2]ΣΥΣΤΑΣΗ ΤΡΟΦΙΜΩΝ'!AJ141</f>
        <v>50.4</v>
      </c>
      <c r="Q20" s="13">
        <f>'[2]ΣΥΣΤΑΣΗ ΤΡΟΦΙΜΩΝ'!AK141</f>
        <v>0</v>
      </c>
      <c r="R20" s="13">
        <f>'[2]ΣΥΣΤΑΣΗ ΤΡΟΦΙΜΩΝ'!AL141</f>
        <v>12.4</v>
      </c>
      <c r="S20" s="13">
        <f>2.4*'[2]ΣΥΣΤΑΣΗ ΤΡΟΦΙΜΩΝ'!AM141</f>
        <v>0</v>
      </c>
      <c r="T20" s="13">
        <f>2.4*'[2]ΣΥΣΤΑΣΗ ΤΡΟΦΙΜΩΝ'!AN141</f>
        <v>0</v>
      </c>
      <c r="U20" s="14">
        <f>2.4*'[2]ΣΥΣΤΑΣΗ ΤΡΟΦΙΜΩΝ'!AO141</f>
        <v>0</v>
      </c>
    </row>
    <row r="21" spans="1:21" ht="28.5">
      <c r="A21" s="12" t="s">
        <v>25</v>
      </c>
      <c r="B21" s="13" t="s">
        <v>27</v>
      </c>
      <c r="C21" s="13" t="s">
        <v>26</v>
      </c>
      <c r="D21" s="13" t="s">
        <v>26</v>
      </c>
      <c r="E21" s="13" t="s">
        <v>27</v>
      </c>
      <c r="F21" s="13" t="s">
        <v>26</v>
      </c>
      <c r="G21" s="13" t="s">
        <v>26</v>
      </c>
      <c r="H21" s="13">
        <f>1.1*'[1]ΣΥΣΤΑΣΗ ΤΡΟΦΙΜΩΝ'!AB22</f>
        <v>0</v>
      </c>
      <c r="I21" s="13" t="s">
        <v>26</v>
      </c>
      <c r="J21" s="13">
        <f>1.1*'[1]ΣΥΣΤΑΣΗ ΤΡΟΦΙΜΩΝ'!AD22</f>
        <v>0</v>
      </c>
      <c r="K21" s="13">
        <f>1.1*'[1]ΣΥΣΤΑΣΗ ΤΡΟΦΙΜΩΝ'!AE22</f>
        <v>0</v>
      </c>
      <c r="L21" s="13">
        <f>1.1*'[1]ΣΥΣΤΑΣΗ ΤΡΟΦΙΜΩΝ'!AF22</f>
        <v>0</v>
      </c>
      <c r="M21" s="13">
        <f>1.1*'[1]ΣΥΣΤΑΣΗ ΤΡΟΦΙΜΩΝ'!AG22</f>
        <v>5.61</v>
      </c>
      <c r="N21" s="13">
        <f>'[1]ΣΥΣΤΑΣΗ ΤΡΟΦΙΜΩΝ'!AH22</f>
        <v>100.0111234705228</v>
      </c>
      <c r="O21" s="13">
        <v>0</v>
      </c>
      <c r="P21" s="13">
        <v>0</v>
      </c>
      <c r="Q21" s="13">
        <f>'[1]ΣΥΣΤΑΣΗ ΤΡΟΦΙΜΩΝ'!AK22</f>
        <v>14.015572858731923</v>
      </c>
      <c r="R21" s="13">
        <f>'[1]ΣΥΣΤΑΣΗ ΤΡΟΦΙΜΩΝ'!AL22</f>
        <v>0</v>
      </c>
      <c r="S21" s="13">
        <f>1.1*'[1]ΣΥΣΤΑΣΗ ΤΡΟΦΙΜΩΝ'!AM22</f>
        <v>15.400000000000002</v>
      </c>
      <c r="T21" s="13">
        <f>1.1*'[1]ΣΥΣΤΑΣΗ ΤΡΟΦΙΜΩΝ'!AN22</f>
        <v>76.67000000000002</v>
      </c>
      <c r="U21" s="14">
        <f>1.1*'[1]ΣΥΣΤΑΣΗ ΤΡΟΦΙΜΩΝ'!AO22</f>
        <v>12.32</v>
      </c>
    </row>
    <row r="22" spans="1:21" ht="28.5">
      <c r="A22" s="12" t="s">
        <v>28</v>
      </c>
      <c r="B22" s="13" t="s">
        <v>29</v>
      </c>
      <c r="C22" s="13">
        <f>8*'[1]ΣΥΣΤΑΣΗ ΤΡΟΦΙΜΩΝ'!W37*0.8</f>
        <v>0.96</v>
      </c>
      <c r="D22" s="13" t="s">
        <v>29</v>
      </c>
      <c r="E22" s="13">
        <f>8*'[1]ΣΥΣΤΑΣΗ ΤΡΟΦΙΜΩΝ'!Y37</f>
        <v>232</v>
      </c>
      <c r="F22" s="13">
        <f>8*'[1]ΣΥΣΤΑΣΗ ΤΡΟΦΙΜΩΝ'!Z37*0.95</f>
        <v>3.04</v>
      </c>
      <c r="G22" s="13" t="s">
        <v>29</v>
      </c>
      <c r="H22" s="13" t="s">
        <v>29</v>
      </c>
      <c r="I22" s="13" t="s">
        <v>29</v>
      </c>
      <c r="J22" s="13">
        <f>8*'[1]ΣΥΣΤΑΣΗ ΤΡΟΦΙΜΩΝ'!AD37*0.8</f>
        <v>64</v>
      </c>
      <c r="K22" s="13" t="s">
        <v>29</v>
      </c>
      <c r="L22" s="13" t="s">
        <v>29</v>
      </c>
      <c r="M22" s="13" t="s">
        <v>29</v>
      </c>
      <c r="N22" s="13">
        <f>'[1]ΣΥΣΤΑΣΗ ΤΡΟΦΙΜΩΝ'!AH37</f>
        <v>1.894736842105263</v>
      </c>
      <c r="O22" s="13">
        <f>'[1]ΣΥΣΤΑΣΗ ΤΡΟΦΙΜΩΝ'!AI37</f>
        <v>7.578947368421052</v>
      </c>
      <c r="P22" s="13">
        <f>'[1]ΣΥΣΤΑΣΗ ΤΡΟΦΙΜΩΝ'!AJ37</f>
        <v>92.21052631578948</v>
      </c>
      <c r="Q22" s="13">
        <f>'[1]ΣΥΣΤΑΣΗ ΤΡΟΦΙΜΩΝ'!AK37</f>
        <v>0</v>
      </c>
      <c r="R22" s="13">
        <f>'[1]ΣΥΣΤΑΣΗ ΤΡΟΦΙΜΩΝ'!AL37</f>
        <v>0</v>
      </c>
      <c r="S22" s="13" t="s">
        <v>29</v>
      </c>
      <c r="T22" s="13" t="s">
        <v>29</v>
      </c>
      <c r="U22" s="14" t="s">
        <v>29</v>
      </c>
    </row>
    <row r="23" spans="1:21" ht="14.25">
      <c r="A23" s="12" t="s">
        <v>30</v>
      </c>
      <c r="B23" s="13" t="s">
        <v>27</v>
      </c>
      <c r="C23" s="13">
        <f>0.6*'[1]ΣΥΣΤΑΣΗ ΤΡΟΦΙΜΩΝ'!W102</f>
        <v>0.018</v>
      </c>
      <c r="D23" s="13">
        <f>0.6*'[1]ΣΥΣΤΑΣΗ ΤΡΟΦΙΜΩΝ'!X102</f>
        <v>0.006</v>
      </c>
      <c r="E23" s="13">
        <f>0.6*'[1]ΣΥΣΤΑΣΗ ΤΡΟΦΙΜΩΝ'!Y102</f>
        <v>7.199999999999999</v>
      </c>
      <c r="F23" s="13">
        <f>0.6*'[1]ΣΥΣΤΑΣΗ ΤΡΟΦΙΜΩΝ'!Z102</f>
        <v>0.06</v>
      </c>
      <c r="G23" s="13">
        <f>0.6*'[1]ΣΥΣΤΑΣΗ ΤΡΟΦΙΜΩΝ'!AA102</f>
        <v>0.03</v>
      </c>
      <c r="H23" s="13">
        <f>0.6*'[1]ΣΥΣΤΑΣΗ ΤΡΟΦΙΜΩΝ'!AB102</f>
        <v>0</v>
      </c>
      <c r="I23" s="13">
        <f>0.6*'[1]ΣΥΣΤΑΣΗ ΤΡΟΦΙΜΩΝ'!AC102</f>
        <v>7.8</v>
      </c>
      <c r="J23" s="13">
        <f>0.6*'[1]ΣΥΣΤΑΣΗ ΤΡΟΦΙΜΩΝ'!AD102</f>
        <v>21.599999999999998</v>
      </c>
      <c r="K23" s="13">
        <f>0.6*'[1]ΣΥΣΤΑΣΗ ΤΡΟΦΙΜΩΝ'!AE102</f>
        <v>0</v>
      </c>
      <c r="L23" s="13">
        <f>0.6*'[1]ΣΥΣΤΑΣΗ ΤΡΟΦΙΜΩΝ'!AF102</f>
        <v>0</v>
      </c>
      <c r="M23" s="13" t="s">
        <v>27</v>
      </c>
      <c r="N23" s="13">
        <f>'[1]ΣΥΣΤΑΣΗ ΤΡΟΦΙΜΩΝ'!AH102</f>
        <v>0</v>
      </c>
      <c r="O23" s="13">
        <f>'[1]ΣΥΣΤΑΣΗ ΤΡΟΦΙΜΩΝ'!AI102</f>
        <v>17.142857142857142</v>
      </c>
      <c r="P23" s="13">
        <f>'[1]ΣΥΣΤΑΣΗ ΤΡΟΦΙΜΩΝ'!AJ102</f>
        <v>91.42857142857143</v>
      </c>
      <c r="Q23" s="13">
        <f>'[1]ΣΥΣΤΑΣΗ ΤΡΟΦΙΜΩΝ'!AK102</f>
        <v>0</v>
      </c>
      <c r="R23" s="13">
        <f>'[1]ΣΥΣΤΑΣΗ ΤΡΟΦΙΜΩΝ'!AL102</f>
        <v>91.42857142857143</v>
      </c>
      <c r="S23" s="13" t="s">
        <v>26</v>
      </c>
      <c r="T23" s="13" t="s">
        <v>26</v>
      </c>
      <c r="U23" s="14" t="s">
        <v>26</v>
      </c>
    </row>
    <row r="24" spans="1:21" ht="14.25">
      <c r="A24" s="12" t="s">
        <v>31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</row>
    <row r="25" spans="1:21" ht="14.25">
      <c r="A25" s="12" t="s">
        <v>32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</row>
    <row r="26" spans="1:21" ht="14.25">
      <c r="A26" s="15" t="s">
        <v>33</v>
      </c>
      <c r="B26" s="13">
        <f aca="true" t="shared" si="3" ref="B26:M26">SUM(B19:B25)</f>
        <v>39.449999999999996</v>
      </c>
      <c r="C26" s="13">
        <f t="shared" si="3"/>
        <v>1.5303</v>
      </c>
      <c r="D26" s="13">
        <f t="shared" si="3"/>
        <v>1.608</v>
      </c>
      <c r="E26" s="13">
        <f t="shared" si="3"/>
        <v>239.2</v>
      </c>
      <c r="F26" s="13">
        <f t="shared" si="3"/>
        <v>27.798999999999996</v>
      </c>
      <c r="G26" s="13">
        <f t="shared" si="3"/>
        <v>1.3404</v>
      </c>
      <c r="H26" s="13">
        <f t="shared" si="3"/>
        <v>15.78</v>
      </c>
      <c r="I26" s="13">
        <f t="shared" si="3"/>
        <v>33.87</v>
      </c>
      <c r="J26" s="13">
        <f t="shared" si="3"/>
        <v>85.6</v>
      </c>
      <c r="K26" s="13">
        <f t="shared" si="3"/>
        <v>0</v>
      </c>
      <c r="L26" s="13">
        <f t="shared" si="3"/>
        <v>0</v>
      </c>
      <c r="M26" s="13">
        <f t="shared" si="3"/>
        <v>6.5568</v>
      </c>
      <c r="N26" s="24">
        <f>G12*9*100/C12</f>
        <v>65.75239216368861</v>
      </c>
      <c r="O26" s="24">
        <f>4*F12*100/C12</f>
        <v>15.829367387789317</v>
      </c>
      <c r="P26" s="24">
        <f>4*E12*100/C12</f>
        <v>17.523142952678906</v>
      </c>
      <c r="Q26" s="24">
        <f>S26*9*100/C12</f>
        <v>19.762592926799112</v>
      </c>
      <c r="R26" s="24">
        <f>4*K12*100/C12</f>
        <v>0.428734363334051</v>
      </c>
      <c r="S26" s="13">
        <f>SUM(S19:S25)</f>
        <v>95.878</v>
      </c>
      <c r="T26" s="13">
        <f>SUM(T19:T25)</f>
        <v>86.92700000000002</v>
      </c>
      <c r="U26" s="14">
        <f>SUM(U19:U25)</f>
        <v>12.32</v>
      </c>
    </row>
    <row r="27" spans="1:21" ht="28.5">
      <c r="A27" s="15" t="s">
        <v>34</v>
      </c>
      <c r="B27" s="13">
        <f aca="true" t="shared" si="4" ref="B27:M27">100*B26/$B$12</f>
        <v>1.4892412231030576</v>
      </c>
      <c r="C27" s="13">
        <f t="shared" si="4"/>
        <v>0.05776896942242356</v>
      </c>
      <c r="D27" s="13">
        <f t="shared" si="4"/>
        <v>0.060702151755379394</v>
      </c>
      <c r="E27" s="13">
        <f t="shared" si="4"/>
        <v>9.029822574556436</v>
      </c>
      <c r="F27" s="13">
        <f t="shared" si="4"/>
        <v>1.0494148735371838</v>
      </c>
      <c r="G27" s="13">
        <f t="shared" si="4"/>
        <v>0.050600226500566246</v>
      </c>
      <c r="H27" s="13">
        <f t="shared" si="4"/>
        <v>0.5956964892412231</v>
      </c>
      <c r="I27" s="13">
        <f t="shared" si="4"/>
        <v>1.278595696489241</v>
      </c>
      <c r="J27" s="13">
        <f t="shared" si="4"/>
        <v>3.231408078520196</v>
      </c>
      <c r="K27" s="13">
        <f t="shared" si="4"/>
        <v>0</v>
      </c>
      <c r="L27" s="13">
        <f t="shared" si="4"/>
        <v>0</v>
      </c>
      <c r="M27" s="13">
        <f t="shared" si="4"/>
        <v>0.247519818799547</v>
      </c>
      <c r="N27" s="13"/>
      <c r="O27" s="13"/>
      <c r="P27" s="13"/>
      <c r="Q27" s="13"/>
      <c r="R27" s="13"/>
      <c r="S27" s="13">
        <f>100*S26/$B$12</f>
        <v>3.619403548508871</v>
      </c>
      <c r="T27" s="13">
        <f>100*T26/$B$12</f>
        <v>3.2815024537561355</v>
      </c>
      <c r="U27" s="14">
        <f>100*U26/$B$12</f>
        <v>0.4650811627029068</v>
      </c>
    </row>
    <row r="28" spans="1:21" ht="28.5">
      <c r="A28" s="16" t="s">
        <v>35</v>
      </c>
      <c r="B28" s="17">
        <f aca="true" t="shared" si="5" ref="B28:U28">196.08*B27/100</f>
        <v>2.9201041902604756</v>
      </c>
      <c r="C28" s="17">
        <f t="shared" si="5"/>
        <v>0.11327339524348812</v>
      </c>
      <c r="D28" s="17">
        <f t="shared" si="5"/>
        <v>0.11902477916194792</v>
      </c>
      <c r="E28" s="17">
        <f t="shared" si="5"/>
        <v>17.70567610419026</v>
      </c>
      <c r="F28" s="17">
        <f t="shared" si="5"/>
        <v>2.05769268403171</v>
      </c>
      <c r="G28" s="17">
        <f t="shared" si="5"/>
        <v>0.0992169241223103</v>
      </c>
      <c r="H28" s="17">
        <f t="shared" si="5"/>
        <v>1.1680416761041903</v>
      </c>
      <c r="I28" s="17">
        <f t="shared" si="5"/>
        <v>2.5070704416761043</v>
      </c>
      <c r="J28" s="17">
        <f t="shared" si="5"/>
        <v>6.336144960362401</v>
      </c>
      <c r="K28" s="17">
        <f t="shared" si="5"/>
        <v>0</v>
      </c>
      <c r="L28" s="17">
        <f t="shared" si="5"/>
        <v>0</v>
      </c>
      <c r="M28" s="17">
        <f t="shared" si="5"/>
        <v>0.48533686070215176</v>
      </c>
      <c r="N28" s="17"/>
      <c r="O28" s="17"/>
      <c r="P28" s="17"/>
      <c r="Q28" s="17"/>
      <c r="R28" s="17"/>
      <c r="S28" s="17">
        <f t="shared" si="5"/>
        <v>7.096926477916195</v>
      </c>
      <c r="T28" s="17">
        <f t="shared" si="5"/>
        <v>6.43437001132503</v>
      </c>
      <c r="U28" s="18">
        <f t="shared" si="5"/>
        <v>0.9119311438278597</v>
      </c>
    </row>
  </sheetData>
  <sheetProtection/>
  <mergeCells count="2">
    <mergeCell ref="A1:C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2011-08-05T04:32:26Z</dcterms:created>
  <dcterms:modified xsi:type="dcterms:W3CDTF">2011-08-05T04:33:21Z</dcterms:modified>
  <cp:category/>
  <cp:version/>
  <cp:contentType/>
  <cp:contentStatus/>
</cp:coreProperties>
</file>