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Μαχαλέπ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<sst xmlns="http://schemas.openxmlformats.org/spreadsheetml/2006/main" count="63" uniqueCount="51">
  <si>
    <t>ΜΑΧΑΛΕΠΙ</t>
  </si>
  <si>
    <t>Τρόπος παρασεκευής: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</si>
  <si>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</si>
  <si>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</si>
  <si>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</si>
  <si>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</si>
  <si>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</si>
  <si>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</si>
  <si>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</si>
  <si>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</si>
  <si>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</si>
  <si>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</si>
  <si>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</si>
  <si>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</si>
  <si>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</si>
  <si>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</si>
  <si>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</si>
  <si>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</si>
  <si>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</si>
  <si>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</si>
  <si>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</si>
  <si>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</si>
  <si>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</si>
  <si>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5 κ.σ. νησιαστό</t>
  </si>
  <si>
    <t>4 1/2 φλιτζ νερό</t>
  </si>
  <si>
    <t>2 κ.σ. ζάχαρη</t>
  </si>
  <si>
    <t>tr</t>
  </si>
  <si>
    <t>3 κ.σ. ροδόσταγμα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</si>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</sst>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7">
          <cell r="B27">
            <v>420</v>
          </cell>
          <cell r="D27">
            <v>105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Q27">
            <v>2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57">
          <cell r="B57">
            <v>375</v>
          </cell>
          <cell r="C57">
            <v>9.81</v>
          </cell>
          <cell r="D57">
            <v>82.75</v>
          </cell>
          <cell r="E57">
            <v>5.59</v>
          </cell>
          <cell r="F57">
            <v>1.39</v>
          </cell>
          <cell r="G57">
            <v>1.9</v>
          </cell>
          <cell r="J57">
            <v>0.64</v>
          </cell>
          <cell r="K57">
            <v>2</v>
          </cell>
          <cell r="L57">
            <v>60</v>
          </cell>
          <cell r="M57">
            <v>18</v>
          </cell>
          <cell r="O57">
            <v>0.056</v>
          </cell>
          <cell r="P57">
            <v>1</v>
          </cell>
          <cell r="Q57">
            <v>90</v>
          </cell>
          <cell r="R57">
            <v>0.91</v>
          </cell>
          <cell r="S57">
            <v>0.37</v>
          </cell>
          <cell r="T57">
            <v>0.142</v>
          </cell>
          <cell r="U57">
            <v>8</v>
          </cell>
          <cell r="W57">
            <v>0.074</v>
          </cell>
          <cell r="X57">
            <v>0.058</v>
          </cell>
          <cell r="Y57">
            <v>97</v>
          </cell>
          <cell r="Z57">
            <v>2.656</v>
          </cell>
          <cell r="AA57">
            <v>0.097</v>
          </cell>
          <cell r="AB57">
            <v>0</v>
          </cell>
          <cell r="AC57">
            <v>48</v>
          </cell>
          <cell r="AD57">
            <v>0</v>
          </cell>
          <cell r="AE57">
            <v>0</v>
          </cell>
          <cell r="AF57">
            <v>0</v>
          </cell>
          <cell r="AG57">
            <v>0.15</v>
          </cell>
          <cell r="AH57">
            <v>3.336</v>
          </cell>
          <cell r="AI57">
            <v>5.962666666666666</v>
          </cell>
          <cell r="AJ57">
            <v>88.26666666666667</v>
          </cell>
          <cell r="AK57">
            <v>0.41040000000000004</v>
          </cell>
          <cell r="AL57">
            <v>0.6826666666666666</v>
          </cell>
          <cell r="AM57">
            <v>0.171</v>
          </cell>
          <cell r="AN57">
            <v>0.274</v>
          </cell>
          <cell r="AO57">
            <v>0.695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70" zoomScaleNormal="70" zoomScalePageLayoutView="70" workbookViewId="0" topLeftCell="A34">
      <selection activeCell="A15" sqref="A15:IV15"/>
    </sheetView>
  </sheetViews>
  <sheetFormatPr defaultColWidth="9.140625" defaultRowHeight="15"/>
  <cols>
    <col min="1" max="1" width="19.421875" style="18" customWidth="1"/>
    <col min="2" max="3" width="9.140625" style="8" customWidth="1"/>
    <col min="4" max="4" width="10.8515625" style="8" customWidth="1"/>
    <col min="5" max="5" width="16.28125" style="8" customWidth="1"/>
    <col min="6" max="8" width="9.140625" style="8" customWidth="1"/>
    <col min="9" max="9" width="12.28125" style="8" customWidth="1"/>
    <col min="10" max="12" width="9.140625" style="8" customWidth="1"/>
    <col min="13" max="13" width="12.28125" style="8" customWidth="1"/>
    <col min="14" max="14" width="12.00390625" style="8" customWidth="1"/>
    <col min="15" max="15" width="9.140625" style="8" customWidth="1"/>
    <col min="16" max="16" width="13.28125" style="8" customWidth="1"/>
    <col min="17" max="18" width="10.8515625" style="8" customWidth="1"/>
    <col min="19" max="19" width="10.57421875" style="8" customWidth="1"/>
    <col min="20" max="21" width="9.140625" style="8" customWidth="1"/>
    <col min="22" max="22" width="10.851562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</row>
    <row r="5" spans="1:22" ht="14.25">
      <c r="A5" s="9" t="s">
        <v>23</v>
      </c>
      <c r="B5" s="10">
        <v>37.5</v>
      </c>
      <c r="C5" s="10">
        <f>0.375*'[1]ΣΥΣΤΑΣΗ ΤΡΟΦΙΜΩΝ'!B57</f>
        <v>140.625</v>
      </c>
      <c r="D5" s="10">
        <f>0.375*'[1]ΣΥΣΤΑΣΗ ΤΡΟΦΙΜΩΝ'!C57</f>
        <v>3.67875</v>
      </c>
      <c r="E5" s="10">
        <f>0.375*'[1]ΣΥΣΤΑΣΗ ΤΡΟΦΙΜΩΝ'!D57</f>
        <v>31.03125</v>
      </c>
      <c r="F5" s="10">
        <f>0.375*'[1]ΣΥΣΤΑΣΗ ΤΡΟΦΙΜΩΝ'!E57</f>
        <v>2.09625</v>
      </c>
      <c r="G5" s="10">
        <f>0.375*'[1]ΣΥΣΤΑΣΗ ΤΡΟΦΙΜΩΝ'!F57</f>
        <v>0.52125</v>
      </c>
      <c r="H5" s="10">
        <f>0.375*'[1]ΣΥΣΤΑΣΗ ΤΡΟΦΙΜΩΝ'!G57</f>
        <v>0.7124999999999999</v>
      </c>
      <c r="I5" s="10">
        <f>0.375*'[1]ΣΥΣΤΑΣΗ ΤΡΟΦΙΜΩΝ'!H57</f>
        <v>0</v>
      </c>
      <c r="J5" s="10">
        <f>0.375*'[1]ΣΥΣΤΑΣΗ ΤΡΟΦΙΜΩΝ'!I57</f>
        <v>0</v>
      </c>
      <c r="K5" s="10">
        <f>0.375*'[1]ΣΥΣΤΑΣΗ ΤΡΟΦΙΜΩΝ'!J57</f>
        <v>0.24</v>
      </c>
      <c r="L5" s="10">
        <f>0.375*'[1]ΣΥΣΤΑΣΗ ΤΡΟΦΙΜΩΝ'!K57</f>
        <v>0.75</v>
      </c>
      <c r="M5" s="10">
        <f>0.375*'[1]ΣΥΣΤΑΣΗ ΤΡΟΦΙΜΩΝ'!L57</f>
        <v>22.5</v>
      </c>
      <c r="N5" s="10">
        <f>0.375*'[1]ΣΥΣΤΑΣΗ ΤΡΟΦΙΜΩΝ'!M57</f>
        <v>6.75</v>
      </c>
      <c r="O5" s="10">
        <f>0.375*'[1]ΣΥΣΤΑΣΗ ΤΡΟΦΙΜΩΝ'!N57</f>
        <v>0</v>
      </c>
      <c r="P5" s="10">
        <f>0.375*'[1]ΣΥΣΤΑΣΗ ΤΡΟΦΙΜΩΝ'!O57</f>
        <v>0.021</v>
      </c>
      <c r="Q5" s="10">
        <f>0.375*'[1]ΣΥΣΤΑΣΗ ΤΡΟΦΙΜΩΝ'!P57</f>
        <v>0.375</v>
      </c>
      <c r="R5" s="10">
        <f>0.375*'[1]ΣΥΣΤΑΣΗ ΤΡΟΦΙΜΩΝ'!Q57</f>
        <v>33.75</v>
      </c>
      <c r="S5" s="10">
        <f>0.375*'[1]ΣΥΣΤΑΣΗ ΤΡΟΦΙΜΩΝ'!R57</f>
        <v>0.34125</v>
      </c>
      <c r="T5" s="10">
        <f>0.375*'[1]ΣΥΣΤΑΣΗ ΤΡΟΦΙΜΩΝ'!S57</f>
        <v>0.13874999999999998</v>
      </c>
      <c r="U5" s="10">
        <f>0.375*'[1]ΣΥΣΤΑΣΗ ΤΡΟΦΙΜΩΝ'!T57</f>
        <v>0.05324999999999999</v>
      </c>
      <c r="V5" s="11">
        <f>0.375*'[1]ΣΥΣΤΑΣΗ ΤΡΟΦΙΜΩΝ'!U57</f>
        <v>3</v>
      </c>
    </row>
    <row r="6" spans="1:22" ht="14.25">
      <c r="A6" s="12" t="s">
        <v>24</v>
      </c>
      <c r="B6" s="13">
        <v>1080</v>
      </c>
      <c r="C6" s="13"/>
      <c r="D6" s="13">
        <v>1080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ht="14.25">
      <c r="A7" s="12" t="s">
        <v>25</v>
      </c>
      <c r="B7" s="13">
        <v>30</v>
      </c>
      <c r="C7" s="13">
        <f>0.3*'[1]ΣΥΣΤΑΣΗ ΤΡΟΦΙΜΩΝ'!B27</f>
        <v>126</v>
      </c>
      <c r="D7" s="13" t="s">
        <v>26</v>
      </c>
      <c r="E7" s="13">
        <f>0.3*'[1]ΣΥΣΤΑΣΗ ΤΡΟΦΙΜΩΝ'!D27</f>
        <v>31.5</v>
      </c>
      <c r="F7" s="13" t="s">
        <v>26</v>
      </c>
      <c r="G7" s="13">
        <f>0.3*'[1]ΣΥΣΤΑΣΗ ΤΡΟΦΙΜΩΝ'!F27</f>
        <v>0</v>
      </c>
      <c r="H7" s="13">
        <f>0.3*'[1]ΣΥΣΤΑΣΗ ΤΡΟΦΙΜΩΝ'!G27</f>
        <v>0</v>
      </c>
      <c r="I7" s="13">
        <f>0.3*'[1]ΣΥΣΤΑΣΗ ΤΡΟΦΙΜΩΝ'!H27</f>
        <v>0</v>
      </c>
      <c r="J7" s="13">
        <f>0.3*'[1]ΣΥΣΤΑΣΗ ΤΡΟΦΙΜΩΝ'!I27</f>
        <v>0</v>
      </c>
      <c r="K7" s="13">
        <f>0.3*'[1]ΣΥΣΤΑΣΗ ΤΡΟΦΙΜΩΝ'!J27</f>
        <v>31.5</v>
      </c>
      <c r="L7" s="13">
        <f>0.3*'[1]ΣΥΣΤΑΣΗ ΤΡΟΦΙΜΩΝ'!K27</f>
        <v>0.6</v>
      </c>
      <c r="M7" s="13" t="s">
        <v>26</v>
      </c>
      <c r="N7" s="13" t="s">
        <v>26</v>
      </c>
      <c r="O7" s="13">
        <f>0.3*'[1]ΣΥΣΤΑΣΗ ΤΡΟΦΙΜΩΝ'!N27</f>
        <v>0</v>
      </c>
      <c r="P7" s="13">
        <f>0.3*'[1]ΣΥΣΤΑΣΗ ΤΡΟΦΙΜΩΝ'!O27</f>
        <v>0</v>
      </c>
      <c r="Q7" s="13" t="s">
        <v>26</v>
      </c>
      <c r="R7" s="13">
        <f>0.3*'[1]ΣΥΣΤΑΣΗ ΤΡΟΦΙΜΩΝ'!Q27</f>
        <v>0.6</v>
      </c>
      <c r="S7" s="13" t="s">
        <v>26</v>
      </c>
      <c r="T7" s="13">
        <f>0.3*'[1]ΣΥΣΤΑΣΗ ΤΡΟΦΙΜΩΝ'!S27</f>
        <v>0.06</v>
      </c>
      <c r="U7" s="13">
        <f>0.3*'[1]ΣΥΣΤΑΣΗ ΤΡΟΦΙΜΩΝ'!T27</f>
        <v>0.006</v>
      </c>
      <c r="V7" s="14" t="str">
        <f>'[1]ΣΥΣΤΑΣΗ ΤΡΟΦΙΜΩΝ'!U27</f>
        <v>tr</v>
      </c>
    </row>
    <row r="8" spans="1:22" ht="14.25">
      <c r="A8" s="12" t="s">
        <v>27</v>
      </c>
      <c r="B8" s="13">
        <v>45</v>
      </c>
      <c r="C8" s="13"/>
      <c r="D8" s="13">
        <v>45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2" t="s">
        <v>28</v>
      </c>
      <c r="B9" s="13">
        <f aca="true" t="shared" si="0" ref="B9:V9">SUM(B5:B8)</f>
        <v>1192.5</v>
      </c>
      <c r="C9" s="13">
        <f t="shared" si="0"/>
        <v>266.625</v>
      </c>
      <c r="D9" s="13">
        <f t="shared" si="0"/>
        <v>1128.67875</v>
      </c>
      <c r="E9" s="13">
        <f t="shared" si="0"/>
        <v>62.53125</v>
      </c>
      <c r="F9" s="13">
        <f t="shared" si="0"/>
        <v>2.09625</v>
      </c>
      <c r="G9" s="13">
        <f t="shared" si="0"/>
        <v>0.52125</v>
      </c>
      <c r="H9" s="13">
        <f t="shared" si="0"/>
        <v>0.7124999999999999</v>
      </c>
      <c r="I9" s="13">
        <f t="shared" si="0"/>
        <v>0</v>
      </c>
      <c r="J9" s="13">
        <f t="shared" si="0"/>
        <v>0</v>
      </c>
      <c r="K9" s="13">
        <f t="shared" si="0"/>
        <v>31.74</v>
      </c>
      <c r="L9" s="13">
        <f t="shared" si="0"/>
        <v>1.35</v>
      </c>
      <c r="M9" s="13">
        <f t="shared" si="0"/>
        <v>22.5</v>
      </c>
      <c r="N9" s="13">
        <f t="shared" si="0"/>
        <v>6.75</v>
      </c>
      <c r="O9" s="13">
        <f t="shared" si="0"/>
        <v>0</v>
      </c>
      <c r="P9" s="13">
        <f t="shared" si="0"/>
        <v>0.021</v>
      </c>
      <c r="Q9" s="13">
        <f t="shared" si="0"/>
        <v>0.375</v>
      </c>
      <c r="R9" s="13">
        <f t="shared" si="0"/>
        <v>34.35</v>
      </c>
      <c r="S9" s="13">
        <f t="shared" si="0"/>
        <v>0.34125</v>
      </c>
      <c r="T9" s="13">
        <f t="shared" si="0"/>
        <v>0.19874999999999998</v>
      </c>
      <c r="U9" s="13">
        <f t="shared" si="0"/>
        <v>0.05924999999999999</v>
      </c>
      <c r="V9" s="14">
        <f t="shared" si="0"/>
        <v>3</v>
      </c>
    </row>
    <row r="10" spans="1:22" ht="28.5">
      <c r="A10" s="12" t="s">
        <v>29</v>
      </c>
      <c r="B10" s="13">
        <v>100</v>
      </c>
      <c r="C10" s="13">
        <f aca="true" t="shared" si="1" ref="C10:V10">100*C9/$B$9</f>
        <v>22.358490566037737</v>
      </c>
      <c r="D10" s="13">
        <f t="shared" si="1"/>
        <v>94.64811320754717</v>
      </c>
      <c r="E10" s="13">
        <f t="shared" si="1"/>
        <v>5.2437106918239</v>
      </c>
      <c r="F10" s="13">
        <f t="shared" si="1"/>
        <v>0.17578616352201257</v>
      </c>
      <c r="G10" s="13">
        <f t="shared" si="1"/>
        <v>0.04371069182389937</v>
      </c>
      <c r="H10" s="13">
        <f t="shared" si="1"/>
        <v>0.05974842767295596</v>
      </c>
      <c r="I10" s="13">
        <f t="shared" si="1"/>
        <v>0</v>
      </c>
      <c r="J10" s="13">
        <f t="shared" si="1"/>
        <v>0</v>
      </c>
      <c r="K10" s="13">
        <f t="shared" si="1"/>
        <v>2.661635220125786</v>
      </c>
      <c r="L10" s="13">
        <f t="shared" si="1"/>
        <v>0.11320754716981132</v>
      </c>
      <c r="M10" s="13">
        <f t="shared" si="1"/>
        <v>1.8867924528301887</v>
      </c>
      <c r="N10" s="13">
        <f t="shared" si="1"/>
        <v>0.5660377358490566</v>
      </c>
      <c r="O10" s="13">
        <f t="shared" si="1"/>
        <v>0</v>
      </c>
      <c r="P10" s="13">
        <f t="shared" si="1"/>
        <v>0.0017610062893081762</v>
      </c>
      <c r="Q10" s="13">
        <f t="shared" si="1"/>
        <v>0.031446540880503145</v>
      </c>
      <c r="R10" s="13">
        <f t="shared" si="1"/>
        <v>2.880503144654088</v>
      </c>
      <c r="S10" s="13">
        <f t="shared" si="1"/>
        <v>0.028616352201257862</v>
      </c>
      <c r="T10" s="13">
        <f t="shared" si="1"/>
        <v>0.016666666666666666</v>
      </c>
      <c r="U10" s="13">
        <f t="shared" si="1"/>
        <v>0.004968553459119496</v>
      </c>
      <c r="V10" s="14">
        <f t="shared" si="1"/>
        <v>0.25157232704402516</v>
      </c>
    </row>
    <row r="11" spans="1:22" ht="42.75">
      <c r="A11" s="15" t="s">
        <v>30</v>
      </c>
      <c r="B11" s="16">
        <v>196.08</v>
      </c>
      <c r="C11" s="16">
        <f>196.08*C10/100</f>
        <v>43.8405283018868</v>
      </c>
      <c r="D11" s="16">
        <f>196.08*D10/100-96.08</f>
        <v>89.50602037735852</v>
      </c>
      <c r="E11" s="16">
        <f aca="true" t="shared" si="2" ref="E11:V11">196.08*E10/100</f>
        <v>10.281867924528303</v>
      </c>
      <c r="F11" s="16">
        <f t="shared" si="2"/>
        <v>0.34468150943396225</v>
      </c>
      <c r="G11" s="16">
        <f t="shared" si="2"/>
        <v>0.08570792452830188</v>
      </c>
      <c r="H11" s="16">
        <f t="shared" si="2"/>
        <v>0.11715471698113206</v>
      </c>
      <c r="I11" s="16">
        <f t="shared" si="2"/>
        <v>0</v>
      </c>
      <c r="J11" s="16">
        <f t="shared" si="2"/>
        <v>0</v>
      </c>
      <c r="K11" s="16">
        <f t="shared" si="2"/>
        <v>5.218934339622641</v>
      </c>
      <c r="L11" s="16">
        <f t="shared" si="2"/>
        <v>0.22197735849056607</v>
      </c>
      <c r="M11" s="16">
        <f t="shared" si="2"/>
        <v>3.699622641509434</v>
      </c>
      <c r="N11" s="16">
        <f t="shared" si="2"/>
        <v>1.1098867924528302</v>
      </c>
      <c r="O11" s="16">
        <f t="shared" si="2"/>
        <v>0</v>
      </c>
      <c r="P11" s="16">
        <f t="shared" si="2"/>
        <v>0.003452981132075472</v>
      </c>
      <c r="Q11" s="16">
        <f t="shared" si="2"/>
        <v>0.061660377358490566</v>
      </c>
      <c r="R11" s="16">
        <f t="shared" si="2"/>
        <v>5.648090566037736</v>
      </c>
      <c r="S11" s="16">
        <f t="shared" si="2"/>
        <v>0.056110943396226416</v>
      </c>
      <c r="T11" s="16">
        <f t="shared" si="2"/>
        <v>0.03268</v>
      </c>
      <c r="U11" s="16">
        <f t="shared" si="2"/>
        <v>0.009742339622641507</v>
      </c>
      <c r="V11" s="17">
        <f t="shared" si="2"/>
        <v>0.4932830188679245</v>
      </c>
    </row>
    <row r="12" spans="24:47" ht="14.25"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5" spans="1:23" ht="45">
      <c r="A15" s="19"/>
      <c r="B15" s="20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5" t="s">
        <v>36</v>
      </c>
      <c r="H15" s="5" t="s">
        <v>37</v>
      </c>
      <c r="I15" s="5" t="s">
        <v>38</v>
      </c>
      <c r="J15" s="5" t="s">
        <v>39</v>
      </c>
      <c r="K15" s="5" t="s">
        <v>40</v>
      </c>
      <c r="L15" s="5" t="s">
        <v>41</v>
      </c>
      <c r="M15" s="5" t="s">
        <v>42</v>
      </c>
      <c r="N15" s="5" t="s">
        <v>43</v>
      </c>
      <c r="O15" s="5" t="s">
        <v>44</v>
      </c>
      <c r="P15" s="5" t="s">
        <v>45</v>
      </c>
      <c r="Q15" s="5" t="s">
        <v>46</v>
      </c>
      <c r="R15" s="5" t="s">
        <v>47</v>
      </c>
      <c r="S15" s="5" t="s">
        <v>48</v>
      </c>
      <c r="T15" s="5" t="s">
        <v>49</v>
      </c>
      <c r="U15" s="6" t="s">
        <v>50</v>
      </c>
      <c r="V15" s="7"/>
      <c r="W15" s="7"/>
    </row>
    <row r="16" spans="1:21" ht="14.25">
      <c r="A16" s="9" t="s">
        <v>23</v>
      </c>
      <c r="B16" s="10">
        <f>0.375*'[1]ΣΥΣΤΑΣΗ ΤΡΟΦΙΜΩΝ'!V57</f>
        <v>0</v>
      </c>
      <c r="C16" s="10">
        <f>0.375*'[1]ΣΥΣΤΑΣΗ ΤΡΟΦΙΜΩΝ'!W57*0.8</f>
        <v>0.022199999999999998</v>
      </c>
      <c r="D16" s="10">
        <f>0.375*'[1]ΣΥΣΤΑΣΗ ΤΡΟΦΙΜΩΝ'!X57*0.9</f>
        <v>0.019575000000000002</v>
      </c>
      <c r="E16" s="10">
        <f>0.375*'[1]ΣΥΣΤΑΣΗ ΤΡΟΦΙΜΩΝ'!Y57*0.9</f>
        <v>32.737500000000004</v>
      </c>
      <c r="F16" s="10">
        <f>0.375*'[1]ΣΥΣΤΑΣΗ ΤΡΟΦΙΜΩΝ'!Z57*0.9</f>
        <v>0.8964</v>
      </c>
      <c r="G16" s="10">
        <f>0.375*'[1]ΣΥΣΤΑΣΗ ΤΡΟΦΙΜΩΝ'!AA57*0.9</f>
        <v>0.0327375</v>
      </c>
      <c r="H16" s="10">
        <f>0.375*'[1]ΣΥΣΤΑΣΗ ΤΡΟΦΙΜΩΝ'!AB57</f>
        <v>0</v>
      </c>
      <c r="I16" s="10">
        <f>0.375*'[1]ΣΥΣΤΑΣΗ ΤΡΟΦΙΜΩΝ'!AC57*0.7</f>
        <v>12.6</v>
      </c>
      <c r="J16" s="10">
        <f>0.375*'[1]ΣΥΣΤΑΣΗ ΤΡΟΦΙΜΩΝ'!AD57</f>
        <v>0</v>
      </c>
      <c r="K16" s="10">
        <f>0.375*'[1]ΣΥΣΤΑΣΗ ΤΡΟΦΙΜΩΝ'!AE57</f>
        <v>0</v>
      </c>
      <c r="L16" s="10">
        <f>0.375*'[1]ΣΥΣΤΑΣΗ ΤΡΟΦΙΜΩΝ'!AF57</f>
        <v>0</v>
      </c>
      <c r="M16" s="10">
        <f>0.375*'[1]ΣΥΣΤΑΣΗ ΤΡΟΦΙΜΩΝ'!AG57</f>
        <v>0.056249999999999994</v>
      </c>
      <c r="N16" s="10">
        <f>'[1]ΣΥΣΤΑΣΗ ΤΡΟΦΙΜΩΝ'!AH57</f>
        <v>3.336</v>
      </c>
      <c r="O16" s="10">
        <f>'[1]ΣΥΣΤΑΣΗ ΤΡΟΦΙΜΩΝ'!AI57</f>
        <v>5.962666666666666</v>
      </c>
      <c r="P16" s="10">
        <f>'[1]ΣΥΣΤΑΣΗ ΤΡΟΦΙΜΩΝ'!AJ57</f>
        <v>88.26666666666667</v>
      </c>
      <c r="Q16" s="10">
        <f>'[1]ΣΥΣΤΑΣΗ ΤΡΟΦΙΜΩΝ'!AK57</f>
        <v>0.41040000000000004</v>
      </c>
      <c r="R16" s="10">
        <f>'[1]ΣΥΣΤΑΣΗ ΤΡΟΦΙΜΩΝ'!AL57</f>
        <v>0.6826666666666666</v>
      </c>
      <c r="S16" s="10">
        <f>0.375*'[1]ΣΥΣΤΑΣΗ ΤΡΟΦΙΜΩΝ'!AM57</f>
        <v>0.064125</v>
      </c>
      <c r="T16" s="10">
        <f>0.375*'[1]ΣΥΣΤΑΣΗ ΤΡΟΦΙΜΩΝ'!AN57</f>
        <v>0.10275000000000001</v>
      </c>
      <c r="U16" s="11">
        <f>0.375*'[1]ΣΥΣΤΑΣΗ ΤΡΟΦΙΜΩΝ'!AO57</f>
        <v>0.260625</v>
      </c>
    </row>
    <row r="17" spans="1:21" ht="14.25">
      <c r="A17" s="12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4.25">
      <c r="A18" s="12" t="s">
        <v>25</v>
      </c>
      <c r="B18" s="13" t="str">
        <f>'[1]ΣΥΣΤΑΣΗ ΤΡΟΦΙΜΩΝ'!V27</f>
        <v>tr</v>
      </c>
      <c r="C18" s="13">
        <f>0.3*'[1]ΣΥΣΤΑΣΗ ΤΡΟΦΙΜΩΝ'!W27</f>
        <v>0</v>
      </c>
      <c r="D18" s="13">
        <f>0.3*'[1]ΣΥΣΤΑΣΗ ΤΡΟΦΙΜΩΝ'!X27</f>
        <v>0</v>
      </c>
      <c r="E18" s="13">
        <f>0.3*'[1]ΣΥΣΤΑΣΗ ΤΡΟΦΙΜΩΝ'!Y27</f>
        <v>0</v>
      </c>
      <c r="F18" s="13">
        <f>0.3*'[1]ΣΥΣΤΑΣΗ ΤΡΟΦΙΜΩΝ'!Z27</f>
        <v>0</v>
      </c>
      <c r="G18" s="13">
        <f>0.3*'[1]ΣΥΣΤΑΣΗ ΤΡΟΦΙΜΩΝ'!AA27</f>
        <v>0</v>
      </c>
      <c r="H18" s="13">
        <f>0.3*'[1]ΣΥΣΤΑΣΗ ΤΡΟΦΙΜΩΝ'!AB27</f>
        <v>0</v>
      </c>
      <c r="I18" s="13">
        <f>0.3*'[1]ΣΥΣΤΑΣΗ ΤΡΟΦΙΜΩΝ'!AC27</f>
        <v>0</v>
      </c>
      <c r="J18" s="13">
        <f>0.3*'[1]ΣΥΣΤΑΣΗ ΤΡΟΦΙΜΩΝ'!AD27</f>
        <v>0</v>
      </c>
      <c r="K18" s="13">
        <f>0.3*'[1]ΣΥΣΤΑΣΗ ΤΡΟΦΙΜΩΝ'!AE27</f>
        <v>0</v>
      </c>
      <c r="L18" s="13">
        <f>0.3*'[1]ΣΥΣΤΑΣΗ ΤΡΟΦΙΜΩΝ'!AF27</f>
        <v>0</v>
      </c>
      <c r="M18" s="13">
        <f>0.3*'[1]ΣΥΣΤΑΣΗ ΤΡΟΦΙΜΩΝ'!AG27</f>
        <v>0</v>
      </c>
      <c r="N18" s="13">
        <f>'[1]ΣΥΣΤΑΣΗ ΤΡΟΦΙΜΩΝ'!AH27</f>
        <v>0</v>
      </c>
      <c r="O18" s="13">
        <v>0</v>
      </c>
      <c r="P18" s="13">
        <f>'[1]ΣΥΣΤΑΣΗ ΤΡΟΦΙΜΩΝ'!AJ27</f>
        <v>100</v>
      </c>
      <c r="Q18" s="13">
        <f>'[1]ΣΥΣΤΑΣΗ ΤΡΟΦΙΜΩΝ'!AK27</f>
        <v>0</v>
      </c>
      <c r="R18" s="13">
        <f>'[1]ΣΥΣΤΑΣΗ ΤΡΟΦΙΜΩΝ'!AL27</f>
        <v>100</v>
      </c>
      <c r="S18" s="13">
        <f>0.3*'[1]ΣΥΣΤΑΣΗ ΤΡΟΦΙΜΩΝ'!AM27</f>
        <v>0</v>
      </c>
      <c r="T18" s="13">
        <f>0.3*'[1]ΣΥΣΤΑΣΗ ΤΡΟΦΙΜΩΝ'!AN27</f>
        <v>0</v>
      </c>
      <c r="U18" s="14">
        <f>0.3*'[1]ΣΥΣΤΑΣΗ ΤΡΟΦΙΜΩΝ'!AO27</f>
        <v>0</v>
      </c>
    </row>
    <row r="19" spans="1:21" ht="14.25">
      <c r="A19" s="12" t="s">
        <v>27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ht="14.25">
      <c r="A20" s="12" t="s">
        <v>28</v>
      </c>
      <c r="B20" s="13">
        <f aca="true" t="shared" si="3" ref="B20:M20">SUM(B16:B19)</f>
        <v>0</v>
      </c>
      <c r="C20" s="13">
        <f t="shared" si="3"/>
        <v>0.022199999999999998</v>
      </c>
      <c r="D20" s="13">
        <f t="shared" si="3"/>
        <v>0.019575000000000002</v>
      </c>
      <c r="E20" s="13">
        <f t="shared" si="3"/>
        <v>32.737500000000004</v>
      </c>
      <c r="F20" s="13">
        <f t="shared" si="3"/>
        <v>0.8964</v>
      </c>
      <c r="G20" s="13">
        <f t="shared" si="3"/>
        <v>0.0327375</v>
      </c>
      <c r="H20" s="13">
        <f t="shared" si="3"/>
        <v>0</v>
      </c>
      <c r="I20" s="13">
        <f t="shared" si="3"/>
        <v>12.6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0.056249999999999994</v>
      </c>
      <c r="N20" s="21">
        <f>G9*9*100/C9</f>
        <v>1.759493670886076</v>
      </c>
      <c r="O20" s="21">
        <f>4*F9*100/C9</f>
        <v>3.1448663853727146</v>
      </c>
      <c r="P20" s="21">
        <f>4*E9*100/C9</f>
        <v>93.81153305203938</v>
      </c>
      <c r="Q20" s="21">
        <f>S20*9*100/C9</f>
        <v>0.21645569620253163</v>
      </c>
      <c r="R20" s="21">
        <f>4*K9*100/C9</f>
        <v>47.61744022503516</v>
      </c>
      <c r="S20" s="13">
        <f>SUM(S16:S19)</f>
        <v>0.064125</v>
      </c>
      <c r="T20" s="13">
        <f>SUM(T16:T19)</f>
        <v>0.10275000000000001</v>
      </c>
      <c r="U20" s="14">
        <f>SUM(U16:U19)</f>
        <v>0.260625</v>
      </c>
    </row>
    <row r="21" spans="1:21" ht="28.5">
      <c r="A21" s="12" t="s">
        <v>29</v>
      </c>
      <c r="B21" s="13">
        <f aca="true" t="shared" si="4" ref="B21:M21">100*B20/$B$9</f>
        <v>0</v>
      </c>
      <c r="C21" s="13">
        <f t="shared" si="4"/>
        <v>0.001861635220125786</v>
      </c>
      <c r="D21" s="13">
        <f t="shared" si="4"/>
        <v>0.0016415094339622643</v>
      </c>
      <c r="E21" s="13">
        <f t="shared" si="4"/>
        <v>2.7452830188679247</v>
      </c>
      <c r="F21" s="13">
        <f t="shared" si="4"/>
        <v>0.07516981132075472</v>
      </c>
      <c r="G21" s="13">
        <f t="shared" si="4"/>
        <v>0.002745283018867925</v>
      </c>
      <c r="H21" s="13">
        <f t="shared" si="4"/>
        <v>0</v>
      </c>
      <c r="I21" s="13">
        <f t="shared" si="4"/>
        <v>1.0566037735849056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 t="shared" si="4"/>
        <v>0.004716981132075471</v>
      </c>
      <c r="N21" s="13"/>
      <c r="O21" s="13"/>
      <c r="P21" s="13"/>
      <c r="Q21" s="13"/>
      <c r="R21" s="13"/>
      <c r="S21" s="13">
        <f>100*S20/$B$9</f>
        <v>0.005377358490566038</v>
      </c>
      <c r="T21" s="13">
        <f>100*T20/$B$9</f>
        <v>0.008616352201257862</v>
      </c>
      <c r="U21" s="14">
        <f>100*U20/$B$9</f>
        <v>0.021855345911949684</v>
      </c>
    </row>
    <row r="22" spans="1:21" ht="42.75">
      <c r="A22" s="15" t="s">
        <v>30</v>
      </c>
      <c r="B22" s="16">
        <f aca="true" t="shared" si="5" ref="B22:M22">196.08*B21/100</f>
        <v>0</v>
      </c>
      <c r="C22" s="16">
        <f t="shared" si="5"/>
        <v>0.0036502943396226417</v>
      </c>
      <c r="D22" s="16">
        <f t="shared" si="5"/>
        <v>0.003218671698113208</v>
      </c>
      <c r="E22" s="16">
        <f t="shared" si="5"/>
        <v>5.382950943396227</v>
      </c>
      <c r="F22" s="16">
        <f t="shared" si="5"/>
        <v>0.14739296603773586</v>
      </c>
      <c r="G22" s="16">
        <f t="shared" si="5"/>
        <v>0.0053829509433962275</v>
      </c>
      <c r="H22" s="16">
        <f t="shared" si="5"/>
        <v>0</v>
      </c>
      <c r="I22" s="16">
        <f t="shared" si="5"/>
        <v>2.071788679245283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0.009249056603773584</v>
      </c>
      <c r="N22" s="16"/>
      <c r="O22" s="16"/>
      <c r="P22" s="16"/>
      <c r="Q22" s="16"/>
      <c r="R22" s="16"/>
      <c r="S22" s="16">
        <f>196.08*S21/100</f>
        <v>0.010543924528301886</v>
      </c>
      <c r="T22" s="16">
        <f>196.08*T21/100</f>
        <v>0.016894943396226415</v>
      </c>
      <c r="U22" s="17">
        <f>196.08*U21/100</f>
        <v>0.04285396226415094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2011-08-05T06:58:22Z</dcterms:created>
  <dcterms:modified xsi:type="dcterms:W3CDTF">2011-08-05T06:58:41Z</dcterms:modified>
  <cp:category/>
  <cp:version/>
  <cp:contentType/>
  <cp:contentStatus/>
</cp:coreProperties>
</file>