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Ταχινόπιτα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<sst xmlns="http://schemas.openxmlformats.org/spreadsheetml/2006/main" count="102" uniqueCount="59">
  <si>
    <t>ΤΑΧΙΝΟΠΙΤΑ</t>
  </si>
  <si>
    <t>Τρόπος παρασκευής: ψήσιμο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</si>
  <si>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</si>
  <si>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</si>
  <si>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</si>
  <si>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</si>
  <si>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</si>
  <si>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</si>
  <si>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</si>
  <si>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</si>
  <si>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</si>
  <si>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</si>
  <si>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</si>
  <si>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</si>
  <si>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</si>
  <si>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</si>
  <si>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</si>
  <si>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</si>
  <si>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</si>
  <si>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</si>
  <si>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</si>
  <si>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</si>
  <si>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</si>
  <si>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κιλό αλεύρι</t>
  </si>
  <si>
    <t>-</t>
  </si>
  <si>
    <t>1 κ.γ. μαγιά</t>
  </si>
  <si>
    <t>1 κ.γ. σόδα</t>
  </si>
  <si>
    <t>1 κ.σ. ζάχαρη</t>
  </si>
  <si>
    <t>1 κ.γ. αλάτι</t>
  </si>
  <si>
    <t>νερό για ζύμωμα</t>
  </si>
  <si>
    <t>1 φλιτζ ταχίνι</t>
  </si>
  <si>
    <t>1 φλιτζ ζάχαρη</t>
  </si>
  <si>
    <t>1 κ.γ. κανέλα</t>
  </si>
  <si>
    <t>τερατσόμελο 1/2 φλιτζ</t>
  </si>
  <si>
    <t>ΣΥΝΟΛΟ</t>
  </si>
  <si>
    <t>ΣΥΝΟΛΟ ΣΕ 100g ΩΜΟΥ ΠΡΟΪΟΝΤΟΣ</t>
  </si>
  <si>
    <t>ΣΥΝΟΛΟ ΣΕ 100g ΕΤΟΙΜΟΥ ΠΡΟΪΟΝΤΟΣ (-23%)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</si>
  <si>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</si>
  <si>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</si>
  <si>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</si>
  <si>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</si>
  <si>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</si>
  <si>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</si>
  <si>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</si>
  <si>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</si>
  <si>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</si>
  <si>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</si>
  <si>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</si>
  <si>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</si>
  <si>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</si>
  <si>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</si>
  <si>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</si>
  <si>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</si>
  <si>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</si>
  <si>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</si>
  <si>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</si>
  <si>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</si>
  <si>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n</t>
  </si>
  <si>
    <t>tr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</si>
</sst>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2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0" fillId="0" borderId="0" xfId="56" applyNumberFormat="1">
      <alignment/>
      <protection/>
    </xf>
    <xf numFmtId="2" fontId="20" fillId="0" borderId="0" xfId="56" applyNumberFormat="1" applyFont="1" applyAlignment="1">
      <alignment wrapText="1" shrinkToFit="1"/>
      <protection/>
    </xf>
    <xf numFmtId="2" fontId="21" fillId="0" borderId="10" xfId="0" applyNumberFormat="1" applyFont="1" applyBorder="1" applyAlignment="1">
      <alignment wrapText="1" shrinkToFit="1"/>
    </xf>
    <xf numFmtId="2" fontId="21" fillId="0" borderId="11" xfId="0" applyNumberFormat="1" applyFont="1" applyBorder="1" applyAlignment="1">
      <alignment wrapText="1" shrinkToFit="1"/>
    </xf>
    <xf numFmtId="2" fontId="21" fillId="0" borderId="12" xfId="0" applyNumberFormat="1" applyFont="1" applyBorder="1" applyAlignment="1">
      <alignment wrapText="1" shrinkToFit="1"/>
    </xf>
    <xf numFmtId="2" fontId="0" fillId="0" borderId="0" xfId="0" applyNumberFormat="1" applyFont="1" applyAlignment="1">
      <alignment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3" xfId="56" applyNumberFormat="1" applyFont="1" applyBorder="1" applyAlignment="1">
      <alignment wrapText="1"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18" xfId="0" applyNumberFormat="1" applyFont="1" applyBorder="1" applyAlignment="1">
      <alignment wrapText="1"/>
    </xf>
    <xf numFmtId="2" fontId="21" fillId="0" borderId="18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  <xf numFmtId="2" fontId="0" fillId="0" borderId="0" xfId="56" applyNumberFormat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6">
          <cell r="B6">
            <v>341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3.695014662756598</v>
          </cell>
          <cell r="AI6">
            <v>13.489736070381232</v>
          </cell>
          <cell r="AJ6">
            <v>88.32844574780059</v>
          </cell>
          <cell r="AK6">
            <v>0.5278592375366569</v>
          </cell>
          <cell r="AL6">
            <v>1.6422287390029326</v>
          </cell>
          <cell r="AM6">
            <v>0.2</v>
          </cell>
          <cell r="AN6">
            <v>0.1</v>
          </cell>
          <cell r="AO6">
            <v>0.6</v>
          </cell>
        </row>
        <row r="27">
          <cell r="B27">
            <v>394</v>
          </cell>
          <cell r="C27" t="str">
            <v>tr</v>
          </cell>
          <cell r="D27">
            <v>105</v>
          </cell>
          <cell r="E27" t="str">
            <v>tr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105</v>
          </cell>
          <cell r="K27">
            <v>2</v>
          </cell>
          <cell r="L27" t="str">
            <v>tr</v>
          </cell>
          <cell r="M27" t="str">
            <v>tr</v>
          </cell>
          <cell r="P27" t="str">
            <v>tr</v>
          </cell>
          <cell r="Q27">
            <v>2</v>
          </cell>
          <cell r="R27" t="str">
            <v>tr</v>
          </cell>
          <cell r="S27">
            <v>0.2</v>
          </cell>
          <cell r="T27">
            <v>0.02</v>
          </cell>
          <cell r="U27" t="str">
            <v>tr</v>
          </cell>
          <cell r="V27" t="str">
            <v>tr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106.5989847715736</v>
          </cell>
          <cell r="AK27">
            <v>0</v>
          </cell>
          <cell r="AL27">
            <v>106.5989847715736</v>
          </cell>
          <cell r="AM27">
            <v>0</v>
          </cell>
          <cell r="AN27">
            <v>0</v>
          </cell>
          <cell r="AO27">
            <v>0</v>
          </cell>
        </row>
        <row r="86">
          <cell r="B86">
            <v>607</v>
          </cell>
          <cell r="C86">
            <v>3.1</v>
          </cell>
          <cell r="D86">
            <v>0.9</v>
          </cell>
          <cell r="E86">
            <v>18.5</v>
          </cell>
          <cell r="F86">
            <v>58.9</v>
          </cell>
          <cell r="G86">
            <v>3.5</v>
          </cell>
          <cell r="H86">
            <v>0</v>
          </cell>
          <cell r="I86">
            <v>0.5</v>
          </cell>
          <cell r="J86">
            <v>0.4</v>
          </cell>
          <cell r="K86">
            <v>680</v>
          </cell>
          <cell r="L86">
            <v>730</v>
          </cell>
          <cell r="M86">
            <v>380</v>
          </cell>
          <cell r="N86">
            <v>10</v>
          </cell>
          <cell r="O86">
            <v>1.5</v>
          </cell>
          <cell r="P86">
            <v>20</v>
          </cell>
          <cell r="Q86">
            <v>580</v>
          </cell>
          <cell r="R86">
            <v>10.6</v>
          </cell>
          <cell r="S86">
            <v>5.4</v>
          </cell>
          <cell r="T86">
            <v>1.48</v>
          </cell>
          <cell r="U86" t="str">
            <v>n</v>
          </cell>
          <cell r="V86" t="str">
            <v>n</v>
          </cell>
          <cell r="W86">
            <v>0.94</v>
          </cell>
          <cell r="X86">
            <v>0.17</v>
          </cell>
          <cell r="Y86">
            <v>6</v>
          </cell>
          <cell r="Z86">
            <v>5.1</v>
          </cell>
          <cell r="AA86">
            <v>0.76</v>
          </cell>
          <cell r="AB86">
            <v>0</v>
          </cell>
          <cell r="AC86">
            <v>99</v>
          </cell>
          <cell r="AD86">
            <v>0</v>
          </cell>
          <cell r="AE86">
            <v>0</v>
          </cell>
          <cell r="AF86">
            <v>0</v>
          </cell>
          <cell r="AG86">
            <v>2.57</v>
          </cell>
          <cell r="AH86">
            <v>87.33113673805602</v>
          </cell>
          <cell r="AI86">
            <v>12.191103789126853</v>
          </cell>
          <cell r="AJ86">
            <v>0.5930807248764415</v>
          </cell>
          <cell r="AK86">
            <v>12.454695222405274</v>
          </cell>
          <cell r="AL86">
            <v>0.26359143327841844</v>
          </cell>
          <cell r="AM86">
            <v>8.4</v>
          </cell>
          <cell r="AN86">
            <v>22</v>
          </cell>
          <cell r="AO86">
            <v>25.8</v>
          </cell>
        </row>
        <row r="87">
          <cell r="B87">
            <v>258</v>
          </cell>
          <cell r="C87">
            <v>33.9</v>
          </cell>
          <cell r="D87">
            <v>64</v>
          </cell>
          <cell r="E87">
            <v>0.9</v>
          </cell>
          <cell r="F87">
            <v>0.1</v>
          </cell>
          <cell r="G87">
            <v>0.1</v>
          </cell>
          <cell r="K87">
            <v>55</v>
          </cell>
          <cell r="R87">
            <v>6.6</v>
          </cell>
          <cell r="W87">
            <v>0.04</v>
          </cell>
          <cell r="X87">
            <v>0.73</v>
          </cell>
          <cell r="Z87">
            <v>0.7</v>
          </cell>
          <cell r="AH87">
            <v>0.3488372093023256</v>
          </cell>
          <cell r="AI87">
            <v>1.3953488372093024</v>
          </cell>
          <cell r="AJ87">
            <v>99.2248062015504</v>
          </cell>
          <cell r="AK87">
            <v>0</v>
          </cell>
          <cell r="AL87">
            <v>0</v>
          </cell>
        </row>
        <row r="111">
          <cell r="B111">
            <v>163</v>
          </cell>
          <cell r="C111">
            <v>6.3</v>
          </cell>
          <cell r="D111">
            <v>37.8</v>
          </cell>
          <cell r="E111">
            <v>5.2</v>
          </cell>
          <cell r="F111" t="str">
            <v>tr</v>
          </cell>
          <cell r="G111">
            <v>0</v>
          </cell>
          <cell r="H111">
            <v>0</v>
          </cell>
          <cell r="I111">
            <v>37.8</v>
          </cell>
          <cell r="J111" t="str">
            <v>tr</v>
          </cell>
          <cell r="K111">
            <v>1130</v>
          </cell>
          <cell r="L111">
            <v>8430</v>
          </cell>
          <cell r="M111">
            <v>9</v>
          </cell>
          <cell r="N111">
            <v>29</v>
          </cell>
          <cell r="O111" t="str">
            <v>tr</v>
          </cell>
          <cell r="P111">
            <v>11800</v>
          </cell>
          <cell r="Q111">
            <v>49</v>
          </cell>
          <cell r="R111" t="str">
            <v>tr</v>
          </cell>
          <cell r="S111">
            <v>2.8</v>
          </cell>
          <cell r="T111" t="str">
            <v>tr</v>
          </cell>
          <cell r="U111" t="str">
            <v>tr</v>
          </cell>
          <cell r="V111" t="str">
            <v>tr</v>
          </cell>
          <cell r="W111" t="str">
            <v>tr</v>
          </cell>
          <cell r="X111" t="str">
            <v>tr</v>
          </cell>
          <cell r="Y111">
            <v>0</v>
          </cell>
          <cell r="Z111" t="str">
            <v>tr</v>
          </cell>
          <cell r="AA111" t="str">
            <v>tr</v>
          </cell>
          <cell r="AB111">
            <v>0</v>
          </cell>
          <cell r="AC111" t="str">
            <v>tr</v>
          </cell>
          <cell r="AD111">
            <v>0</v>
          </cell>
          <cell r="AE111">
            <v>0</v>
          </cell>
          <cell r="AF111">
            <v>0</v>
          </cell>
          <cell r="AG111" t="str">
            <v>tr</v>
          </cell>
          <cell r="AH111">
            <v>0</v>
          </cell>
          <cell r="AI111">
            <v>12.760736196319018</v>
          </cell>
          <cell r="AJ111">
            <v>92.760736196319</v>
          </cell>
          <cell r="AK111">
            <v>0</v>
          </cell>
          <cell r="AL111">
            <v>0</v>
          </cell>
          <cell r="AM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4"/>
  <sheetViews>
    <sheetView tabSelected="1" view="pageLayout" zoomScale="70" zoomScaleNormal="70" zoomScalePageLayoutView="70" workbookViewId="0" topLeftCell="A1">
      <selection activeCell="B33" sqref="B33"/>
    </sheetView>
  </sheetViews>
  <sheetFormatPr defaultColWidth="9.140625" defaultRowHeight="15"/>
  <cols>
    <col min="1" max="1" width="24.8515625" style="21" customWidth="1"/>
    <col min="2" max="3" width="9.140625" style="2" customWidth="1"/>
    <col min="4" max="4" width="10.8515625" style="2" customWidth="1"/>
    <col min="5" max="5" width="16.7109375" style="2" customWidth="1"/>
    <col min="6" max="8" width="9.140625" style="2" customWidth="1"/>
    <col min="9" max="9" width="13.140625" style="2" customWidth="1"/>
    <col min="10" max="12" width="9.140625" style="2" customWidth="1"/>
    <col min="13" max="13" width="13.00390625" style="2" customWidth="1"/>
    <col min="14" max="14" width="11.8515625" style="2" customWidth="1"/>
    <col min="15" max="15" width="10.57421875" style="2" customWidth="1"/>
    <col min="16" max="16" width="13.28125" style="2" customWidth="1"/>
    <col min="17" max="17" width="10.140625" style="2" customWidth="1"/>
    <col min="18" max="18" width="10.8515625" style="2" customWidth="1"/>
    <col min="19" max="19" width="10.57421875" style="2" customWidth="1"/>
    <col min="20" max="21" width="9.140625" style="2" customWidth="1"/>
    <col min="22" max="22" width="11.0039062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D1" s="1"/>
      <c r="AR1" s="3"/>
      <c r="AS1" s="3"/>
      <c r="AT1" s="3"/>
      <c r="AU1" s="3"/>
    </row>
    <row r="2" spans="1:4" ht="18">
      <c r="A2" s="1" t="s">
        <v>1</v>
      </c>
      <c r="B2" s="1"/>
      <c r="C2" s="1"/>
      <c r="D2" s="1"/>
    </row>
    <row r="4" spans="1:47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22" ht="14.25">
      <c r="A5" s="8" t="s">
        <v>23</v>
      </c>
      <c r="B5" s="9">
        <v>1000</v>
      </c>
      <c r="C5" s="9">
        <f>10*'[1]ΣΥΣΤΑΣΗ ΤΡΟΦΙΜΩΝ'!B6</f>
        <v>3410</v>
      </c>
      <c r="D5" s="9">
        <f>10*'[1]ΣΥΣΤΑΣΗ ΤΡΟΦΙΜΩΝ'!C6</f>
        <v>140</v>
      </c>
      <c r="E5" s="9">
        <f>10*'[1]ΣΥΣΤΑΣΗ ΤΡΟΦΙΜΩΝ'!D6</f>
        <v>753</v>
      </c>
      <c r="F5" s="9">
        <f>10*'[1]ΣΥΣΤΑΣΗ ΤΡΟΦΙΜΩΝ'!E6</f>
        <v>115</v>
      </c>
      <c r="G5" s="9">
        <f>10*'[1]ΣΥΣΤΑΣΗ ΤΡΟΦΙΜΩΝ'!F6</f>
        <v>14</v>
      </c>
      <c r="H5" s="9">
        <f>10*'[1]ΣΥΣΤΑΣΗ ΤΡΟΦΙΜΩΝ'!G6</f>
        <v>37</v>
      </c>
      <c r="I5" s="9">
        <f>10*'[1]ΣΥΣΤΑΣΗ ΤΡΟΦΙΜΩΝ'!H6</f>
        <v>0</v>
      </c>
      <c r="J5" s="9">
        <f>10*'[1]ΣΥΣΤΑΣΗ ΤΡΟΦΙΜΩΝ'!I6</f>
        <v>739</v>
      </c>
      <c r="K5" s="9">
        <f>10*'[1]ΣΥΣΤΑΣΗ ΤΡΟΦΙΜΩΝ'!J6</f>
        <v>14</v>
      </c>
      <c r="L5" s="9">
        <f>10*'[1]ΣΥΣΤΑΣΗ ΤΡΟΦΙΜΩΝ'!K6</f>
        <v>150</v>
      </c>
      <c r="M5" s="9">
        <f>10*'[1]ΣΥΣΤΑΣΗ ΤΡΟΦΙΜΩΝ'!L6</f>
        <v>1200</v>
      </c>
      <c r="N5" s="9">
        <f>10*'[1]ΣΥΣΤΑΣΗ ΤΡΟΦΙΜΩΝ'!M6</f>
        <v>310</v>
      </c>
      <c r="O5" s="9" t="s">
        <v>24</v>
      </c>
      <c r="P5" s="9" t="s">
        <v>24</v>
      </c>
      <c r="Q5" s="9">
        <f>10*'[1]ΣΥΣΤΑΣΗ ΤΡΟΦΙΜΩΝ'!P6</f>
        <v>30</v>
      </c>
      <c r="R5" s="9">
        <f>10*'[1]ΣΥΣΤΑΣΗ ΤΡΟΦΙΜΩΝ'!Q6</f>
        <v>1300</v>
      </c>
      <c r="S5" s="9">
        <f>10*'[1]ΣΥΣΤΑΣΗ ΤΡΟΦΙΜΩΝ'!R6</f>
        <v>15</v>
      </c>
      <c r="T5" s="9">
        <f>10*'[1]ΣΥΣΤΑΣΗ ΤΡΟΦΙΜΩΝ'!S6</f>
        <v>9</v>
      </c>
      <c r="U5" s="9">
        <f>10*'[1]ΣΥΣΤΑΣΗ ΤΡΟΦΙΜΩΝ'!T6</f>
        <v>1.7999999999999998</v>
      </c>
      <c r="V5" s="10">
        <f>10*'[1]ΣΥΣΤΑΣΗ ΤΡΟΦΙΜΩΝ'!U6</f>
        <v>420</v>
      </c>
    </row>
    <row r="6" spans="1:22" ht="14.25">
      <c r="A6" s="11" t="s">
        <v>25</v>
      </c>
      <c r="B6" s="12">
        <v>5</v>
      </c>
      <c r="C6" s="12">
        <f>0.05*'[1]ΣΥΣΤΑΣΗ ΤΡΟΦΙΜΩΝ'!B111</f>
        <v>8.15</v>
      </c>
      <c r="D6" s="12">
        <f>0.05*'[1]ΣΥΣΤΑΣΗ ΤΡΟΦΙΜΩΝ'!C111</f>
        <v>0.315</v>
      </c>
      <c r="E6" s="12">
        <f>0.05*'[1]ΣΥΣΤΑΣΗ ΤΡΟΦΙΜΩΝ'!D111</f>
        <v>1.89</v>
      </c>
      <c r="F6" s="12">
        <f>0.05*'[1]ΣΥΣΤΑΣΗ ΤΡΟΦΙΜΩΝ'!E111</f>
        <v>0.26</v>
      </c>
      <c r="G6" s="12" t="str">
        <f>'[1]ΣΥΣΤΑΣΗ ΤΡΟΦΙΜΩΝ'!F111</f>
        <v>tr</v>
      </c>
      <c r="H6" s="12">
        <f>0.05*'[1]ΣΥΣΤΑΣΗ ΤΡΟΦΙΜΩΝ'!G111</f>
        <v>0</v>
      </c>
      <c r="I6" s="12">
        <f>0.05*'[1]ΣΥΣΤΑΣΗ ΤΡΟΦΙΜΩΝ'!H111</f>
        <v>0</v>
      </c>
      <c r="J6" s="12">
        <f>0.05*'[1]ΣΥΣΤΑΣΗ ΤΡΟΦΙΜΩΝ'!I111</f>
        <v>1.89</v>
      </c>
      <c r="K6" s="12" t="str">
        <f>'[1]ΣΥΣΤΑΣΗ ΤΡΟΦΙΜΩΝ'!J111</f>
        <v>tr</v>
      </c>
      <c r="L6" s="12">
        <f>0.05*'[1]ΣΥΣΤΑΣΗ ΤΡΟΦΙΜΩΝ'!K111</f>
        <v>56.5</v>
      </c>
      <c r="M6" s="12">
        <f>0.05*'[1]ΣΥΣΤΑΣΗ ΤΡΟΦΙΜΩΝ'!L111</f>
        <v>421.5</v>
      </c>
      <c r="N6" s="12">
        <f>0.05*'[1]ΣΥΣΤΑΣΗ ΤΡΟΦΙΜΩΝ'!M111</f>
        <v>0.45</v>
      </c>
      <c r="O6" s="12">
        <f>0.05*'[1]ΣΥΣΤΑΣΗ ΤΡΟΦΙΜΩΝ'!N111</f>
        <v>1.4500000000000002</v>
      </c>
      <c r="P6" s="12" t="str">
        <f>'[1]ΣΥΣΤΑΣΗ ΤΡΟΦΙΜΩΝ'!O111</f>
        <v>tr</v>
      </c>
      <c r="Q6" s="12">
        <f>0.05*'[1]ΣΥΣΤΑΣΗ ΤΡΟΦΙΜΩΝ'!P111</f>
        <v>590</v>
      </c>
      <c r="R6" s="12">
        <f>0.05*'[1]ΣΥΣΤΑΣΗ ΤΡΟΦΙΜΩΝ'!Q111</f>
        <v>2.45</v>
      </c>
      <c r="S6" s="12" t="str">
        <f>'[1]ΣΥΣΤΑΣΗ ΤΡΟΦΙΜΩΝ'!R111</f>
        <v>tr</v>
      </c>
      <c r="T6" s="12">
        <f>0.05*'[1]ΣΥΣΤΑΣΗ ΤΡΟΦΙΜΩΝ'!S111</f>
        <v>0.13999999999999999</v>
      </c>
      <c r="U6" s="12" t="str">
        <f>'[1]ΣΥΣΤΑΣΗ ΤΡΟΦΙΜΩΝ'!T111</f>
        <v>tr</v>
      </c>
      <c r="V6" s="13" t="str">
        <f>'[1]ΣΥΣΤΑΣΗ ΤΡΟΦΙΜΩΝ'!U111</f>
        <v>tr</v>
      </c>
    </row>
    <row r="7" spans="1:22" ht="14.25">
      <c r="A7" s="11" t="s">
        <v>26</v>
      </c>
      <c r="B7" s="12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</row>
    <row r="8" spans="1:22" ht="14.25">
      <c r="A8" s="11" t="s">
        <v>27</v>
      </c>
      <c r="B8" s="12">
        <v>15</v>
      </c>
      <c r="C8" s="12">
        <f>0.15*'[1]ΣΥΣΤΑΣΗ ΤΡΟΦΙΜΩΝ'!B27</f>
        <v>59.099999999999994</v>
      </c>
      <c r="D8" s="12" t="str">
        <f>'[1]ΣΥΣΤΑΣΗ ΤΡΟΦΙΜΩΝ'!C27</f>
        <v>tr</v>
      </c>
      <c r="E8" s="12">
        <f>0.15*'[1]ΣΥΣΤΑΣΗ ΤΡΟΦΙΜΩΝ'!D27</f>
        <v>15.75</v>
      </c>
      <c r="F8" s="12" t="str">
        <f>'[1]ΣΥΣΤΑΣΗ ΤΡΟΦΙΜΩΝ'!E27</f>
        <v>tr</v>
      </c>
      <c r="G8" s="12">
        <f>0.15*'[1]ΣΥΣΤΑΣΗ ΤΡΟΦΙΜΩΝ'!F27</f>
        <v>0</v>
      </c>
      <c r="H8" s="12">
        <f>0.15*'[1]ΣΥΣΤΑΣΗ ΤΡΟΦΙΜΩΝ'!G27</f>
        <v>0</v>
      </c>
      <c r="I8" s="12">
        <f>0.15*'[1]ΣΥΣΤΑΣΗ ΤΡΟΦΙΜΩΝ'!H27</f>
        <v>0</v>
      </c>
      <c r="J8" s="12">
        <f>0.15*'[1]ΣΥΣΤΑΣΗ ΤΡΟΦΙΜΩΝ'!I27</f>
        <v>0</v>
      </c>
      <c r="K8" s="12">
        <f>0.15*'[1]ΣΥΣΤΑΣΗ ΤΡΟΦΙΜΩΝ'!J27</f>
        <v>15.75</v>
      </c>
      <c r="L8" s="12">
        <f>0.15*'[1]ΣΥΣΤΑΣΗ ΤΡΟΦΙΜΩΝ'!K27</f>
        <v>0.3</v>
      </c>
      <c r="M8" s="12" t="str">
        <f>'[1]ΣΥΣΤΑΣΗ ΤΡΟΦΙΜΩΝ'!L27</f>
        <v>tr</v>
      </c>
      <c r="N8" s="12" t="str">
        <f>'[1]ΣΥΣΤΑΣΗ ΤΡΟΦΙΜΩΝ'!M27</f>
        <v>tr</v>
      </c>
      <c r="O8" s="12" t="s">
        <v>24</v>
      </c>
      <c r="P8" s="12" t="s">
        <v>24</v>
      </c>
      <c r="Q8" s="12" t="str">
        <f>'[1]ΣΥΣΤΑΣΗ ΤΡΟΦΙΜΩΝ'!P27</f>
        <v>tr</v>
      </c>
      <c r="R8" s="12">
        <f>0.15*'[1]ΣΥΣΤΑΣΗ ΤΡΟΦΙΜΩΝ'!Q27</f>
        <v>0.3</v>
      </c>
      <c r="S8" s="12" t="str">
        <f>'[1]ΣΥΣΤΑΣΗ ΤΡΟΦΙΜΩΝ'!R27</f>
        <v>tr</v>
      </c>
      <c r="T8" s="12">
        <f>0.15*'[1]ΣΥΣΤΑΣΗ ΤΡΟΦΙΜΩΝ'!S27</f>
        <v>0.03</v>
      </c>
      <c r="U8" s="12">
        <f>0.15*'[1]ΣΥΣΤΑΣΗ ΤΡΟΦΙΜΩΝ'!T27</f>
        <v>0.003</v>
      </c>
      <c r="V8" s="13" t="str">
        <f>'[1]ΣΥΣΤΑΣΗ ΤΡΟΦΙΜΩΝ'!U27</f>
        <v>tr</v>
      </c>
    </row>
    <row r="9" spans="1:22" ht="14.25">
      <c r="A9" s="11" t="s">
        <v>28</v>
      </c>
      <c r="B9" s="12">
        <v>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v>3600</v>
      </c>
      <c r="P9" s="12"/>
      <c r="Q9" s="12">
        <v>2400</v>
      </c>
      <c r="R9" s="12"/>
      <c r="S9" s="12"/>
      <c r="T9" s="12"/>
      <c r="U9" s="12"/>
      <c r="V9" s="13"/>
    </row>
    <row r="10" spans="1:22" ht="14.25">
      <c r="A10" s="11" t="s">
        <v>29</v>
      </c>
      <c r="B10" s="12">
        <v>600</v>
      </c>
      <c r="C10" s="12"/>
      <c r="D10" s="12">
        <v>600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</row>
    <row r="11" spans="1:22" ht="14.25">
      <c r="A11" s="11" t="s">
        <v>30</v>
      </c>
      <c r="B11" s="12">
        <v>250</v>
      </c>
      <c r="C11" s="12">
        <f>2.5*'[1]ΣΥΣΤΑΣΗ ΤΡΟΦΙΜΩΝ'!B86</f>
        <v>1517.5</v>
      </c>
      <c r="D11" s="12">
        <f>2.5*'[1]ΣΥΣΤΑΣΗ ΤΡΟΦΙΜΩΝ'!C86</f>
        <v>7.75</v>
      </c>
      <c r="E11" s="12">
        <f>2.5*'[1]ΣΥΣΤΑΣΗ ΤΡΟΦΙΜΩΝ'!D86</f>
        <v>2.25</v>
      </c>
      <c r="F11" s="12">
        <f>2.5*'[1]ΣΥΣΤΑΣΗ ΤΡΟΦΙΜΩΝ'!E86</f>
        <v>46.25</v>
      </c>
      <c r="G11" s="12">
        <f>2.5*'[1]ΣΥΣΤΑΣΗ ΤΡΟΦΙΜΩΝ'!F86</f>
        <v>147.25</v>
      </c>
      <c r="H11" s="12">
        <f>2.5*'[1]ΣΥΣΤΑΣΗ ΤΡΟΦΙΜΩΝ'!G86</f>
        <v>8.75</v>
      </c>
      <c r="I11" s="12">
        <f>2.5*'[1]ΣΥΣΤΑΣΗ ΤΡΟΦΙΜΩΝ'!H86</f>
        <v>0</v>
      </c>
      <c r="J11" s="12">
        <f>2.5*'[1]ΣΥΣΤΑΣΗ ΤΡΟΦΙΜΩΝ'!I86</f>
        <v>1.25</v>
      </c>
      <c r="K11" s="12">
        <f>2.5*'[1]ΣΥΣΤΑΣΗ ΤΡΟΦΙΜΩΝ'!J86</f>
        <v>1</v>
      </c>
      <c r="L11" s="12">
        <f>2.5*'[1]ΣΥΣΤΑΣΗ ΤΡΟΦΙΜΩΝ'!K86</f>
        <v>1700</v>
      </c>
      <c r="M11" s="12">
        <f>2.5*'[1]ΣΥΣΤΑΣΗ ΤΡΟΦΙΜΩΝ'!L86</f>
        <v>1825</v>
      </c>
      <c r="N11" s="12">
        <f>2.5*'[1]ΣΥΣΤΑΣΗ ΤΡΟΦΙΜΩΝ'!M86</f>
        <v>950</v>
      </c>
      <c r="O11" s="12">
        <f>2.5*'[1]ΣΥΣΤΑΣΗ ΤΡΟΦΙΜΩΝ'!N86</f>
        <v>25</v>
      </c>
      <c r="P11" s="12">
        <f>2.5*'[1]ΣΥΣΤΑΣΗ ΤΡΟΦΙΜΩΝ'!O86</f>
        <v>3.75</v>
      </c>
      <c r="Q11" s="12">
        <f>2.5*'[1]ΣΥΣΤΑΣΗ ΤΡΟΦΙΜΩΝ'!P86</f>
        <v>50</v>
      </c>
      <c r="R11" s="12">
        <f>2.5*'[1]ΣΥΣΤΑΣΗ ΤΡΟΦΙΜΩΝ'!Q86</f>
        <v>1450</v>
      </c>
      <c r="S11" s="12">
        <f>2.5*'[1]ΣΥΣΤΑΣΗ ΤΡΟΦΙΜΩΝ'!R86</f>
        <v>26.5</v>
      </c>
      <c r="T11" s="12">
        <f>2.5*'[1]ΣΥΣΤΑΣΗ ΤΡΟΦΙΜΩΝ'!S86</f>
        <v>13.5</v>
      </c>
      <c r="U11" s="12">
        <f>2.5*'[1]ΣΥΣΤΑΣΗ ΤΡΟΦΙΜΩΝ'!T86</f>
        <v>3.7</v>
      </c>
      <c r="V11" s="13" t="str">
        <f>'[1]ΣΥΣΤΑΣΗ ΤΡΟΦΙΜΩΝ'!U86</f>
        <v>n</v>
      </c>
    </row>
    <row r="12" spans="1:22" ht="14.25">
      <c r="A12" s="11" t="s">
        <v>31</v>
      </c>
      <c r="B12" s="12">
        <v>200</v>
      </c>
      <c r="C12" s="12">
        <f>2*'[1]ΣΥΣΤΑΣΗ ΤΡΟΦΙΜΩΝ'!B27</f>
        <v>788</v>
      </c>
      <c r="D12" s="12" t="str">
        <f>'[1]ΣΥΣΤΑΣΗ ΤΡΟΦΙΜΩΝ'!C27</f>
        <v>tr</v>
      </c>
      <c r="E12" s="12">
        <f>2*'[1]ΣΥΣΤΑΣΗ ΤΡΟΦΙΜΩΝ'!D27</f>
        <v>210</v>
      </c>
      <c r="F12" s="12" t="str">
        <f>'[1]ΣΥΣΤΑΣΗ ΤΡΟΦΙΜΩΝ'!E27</f>
        <v>tr</v>
      </c>
      <c r="G12" s="12">
        <f>2*'[1]ΣΥΣΤΑΣΗ ΤΡΟΦΙΜΩΝ'!F27</f>
        <v>0</v>
      </c>
      <c r="H12" s="12">
        <f>2*'[1]ΣΥΣΤΑΣΗ ΤΡΟΦΙΜΩΝ'!G27</f>
        <v>0</v>
      </c>
      <c r="I12" s="12">
        <f>2*'[1]ΣΥΣΤΑΣΗ ΤΡΟΦΙΜΩΝ'!H27</f>
        <v>0</v>
      </c>
      <c r="J12" s="12">
        <f>2*'[1]ΣΥΣΤΑΣΗ ΤΡΟΦΙΜΩΝ'!I27</f>
        <v>0</v>
      </c>
      <c r="K12" s="12">
        <f>2*'[1]ΣΥΣΤΑΣΗ ΤΡΟΦΙΜΩΝ'!J27</f>
        <v>210</v>
      </c>
      <c r="L12" s="12">
        <f>2*'[1]ΣΥΣΤΑΣΗ ΤΡΟΦΙΜΩΝ'!K27</f>
        <v>4</v>
      </c>
      <c r="M12" s="12" t="str">
        <f>'[1]ΣΥΣΤΑΣΗ ΤΡΟΦΙΜΩΝ'!L27</f>
        <v>tr</v>
      </c>
      <c r="N12" s="12" t="str">
        <f>'[1]ΣΥΣΤΑΣΗ ΤΡΟΦΙΜΩΝ'!M27</f>
        <v>tr</v>
      </c>
      <c r="O12" s="12" t="s">
        <v>24</v>
      </c>
      <c r="P12" s="12" t="s">
        <v>24</v>
      </c>
      <c r="Q12" s="12" t="str">
        <f>'[1]ΣΥΣΤΑΣΗ ΤΡΟΦΙΜΩΝ'!P27</f>
        <v>tr</v>
      </c>
      <c r="R12" s="12">
        <f>2*'[1]ΣΥΣΤΑΣΗ ΤΡΟΦΙΜΩΝ'!Q27</f>
        <v>4</v>
      </c>
      <c r="S12" s="12" t="str">
        <f>'[1]ΣΥΣΤΑΣΗ ΤΡΟΦΙΜΩΝ'!R27</f>
        <v>tr</v>
      </c>
      <c r="T12" s="12">
        <f>2*'[1]ΣΥΣΤΑΣΗ ΤΡΟΦΙΜΩΝ'!S27</f>
        <v>0.4</v>
      </c>
      <c r="U12" s="12">
        <f>2*'[1]ΣΥΣΤΑΣΗ ΤΡΟΦΙΜΩΝ'!T27</f>
        <v>0.04</v>
      </c>
      <c r="V12" s="13" t="str">
        <f>'[1]ΣΥΣΤΑΣΗ ΤΡΟΦΙΜΩΝ'!U27</f>
        <v>tr</v>
      </c>
    </row>
    <row r="13" spans="1:22" ht="14.25">
      <c r="A13" s="11" t="s">
        <v>32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</row>
    <row r="14" spans="1:22" ht="14.25">
      <c r="A14" s="11" t="s">
        <v>33</v>
      </c>
      <c r="B14" s="12">
        <v>100</v>
      </c>
      <c r="C14" s="12">
        <f>'[1]ΣΥΣΤΑΣΗ ΤΡΟΦΙΜΩΝ'!B87</f>
        <v>258</v>
      </c>
      <c r="D14" s="12">
        <f>'[1]ΣΥΣΤΑΣΗ ΤΡΟΦΙΜΩΝ'!C87</f>
        <v>33.9</v>
      </c>
      <c r="E14" s="12">
        <f>'[1]ΣΥΣΤΑΣΗ ΤΡΟΦΙΜΩΝ'!D87</f>
        <v>64</v>
      </c>
      <c r="F14" s="12">
        <f>'[1]ΣΥΣΤΑΣΗ ΤΡΟΦΙΜΩΝ'!E87</f>
        <v>0.9</v>
      </c>
      <c r="G14" s="12">
        <f>'[1]ΣΥΣΤΑΣΗ ΤΡΟΦΙΜΩΝ'!F87</f>
        <v>0.1</v>
      </c>
      <c r="H14" s="12">
        <f>'[1]ΣΥΣΤΑΣΗ ΤΡΟΦΙΜΩΝ'!G87</f>
        <v>0.1</v>
      </c>
      <c r="I14" s="12" t="s">
        <v>24</v>
      </c>
      <c r="J14" s="12" t="s">
        <v>24</v>
      </c>
      <c r="K14" s="12" t="s">
        <v>24</v>
      </c>
      <c r="L14" s="12">
        <f>'[1]ΣΥΣΤΑΣΗ ΤΡΟΦΙΜΩΝ'!K87</f>
        <v>55</v>
      </c>
      <c r="M14" s="12" t="s">
        <v>24</v>
      </c>
      <c r="N14" s="12" t="s">
        <v>24</v>
      </c>
      <c r="O14" s="12" t="s">
        <v>24</v>
      </c>
      <c r="P14" s="12" t="s">
        <v>24</v>
      </c>
      <c r="Q14" s="12" t="s">
        <v>24</v>
      </c>
      <c r="R14" s="12" t="s">
        <v>24</v>
      </c>
      <c r="S14" s="12">
        <f>'[1]ΣΥΣΤΑΣΗ ΤΡΟΦΙΜΩΝ'!R87</f>
        <v>6.6</v>
      </c>
      <c r="T14" s="12" t="s">
        <v>24</v>
      </c>
      <c r="U14" s="12" t="s">
        <v>24</v>
      </c>
      <c r="V14" s="13" t="s">
        <v>24</v>
      </c>
    </row>
    <row r="15" spans="1:22" ht="14.25">
      <c r="A15" s="14" t="s">
        <v>34</v>
      </c>
      <c r="B15" s="12">
        <f aca="true" t="shared" si="0" ref="B15:V15">SUM(B5:B14)</f>
        <v>2181</v>
      </c>
      <c r="C15" s="12">
        <f t="shared" si="0"/>
        <v>6040.75</v>
      </c>
      <c r="D15" s="12">
        <f t="shared" si="0"/>
        <v>781.965</v>
      </c>
      <c r="E15" s="12">
        <f t="shared" si="0"/>
        <v>1046.8899999999999</v>
      </c>
      <c r="F15" s="12">
        <f t="shared" si="0"/>
        <v>162.41</v>
      </c>
      <c r="G15" s="12">
        <f t="shared" si="0"/>
        <v>161.35</v>
      </c>
      <c r="H15" s="12">
        <f t="shared" si="0"/>
        <v>45.85</v>
      </c>
      <c r="I15" s="12">
        <f t="shared" si="0"/>
        <v>0</v>
      </c>
      <c r="J15" s="12">
        <f t="shared" si="0"/>
        <v>742.14</v>
      </c>
      <c r="K15" s="12">
        <f t="shared" si="0"/>
        <v>240.75</v>
      </c>
      <c r="L15" s="12">
        <f t="shared" si="0"/>
        <v>1965.8</v>
      </c>
      <c r="M15" s="12">
        <f t="shared" si="0"/>
        <v>3446.5</v>
      </c>
      <c r="N15" s="12">
        <f t="shared" si="0"/>
        <v>1260.45</v>
      </c>
      <c r="O15" s="12">
        <f t="shared" si="0"/>
        <v>3626.45</v>
      </c>
      <c r="P15" s="12">
        <f t="shared" si="0"/>
        <v>3.75</v>
      </c>
      <c r="Q15" s="12">
        <f t="shared" si="0"/>
        <v>3070</v>
      </c>
      <c r="R15" s="12">
        <f t="shared" si="0"/>
        <v>2756.75</v>
      </c>
      <c r="S15" s="12">
        <f t="shared" si="0"/>
        <v>48.1</v>
      </c>
      <c r="T15" s="12">
        <f t="shared" si="0"/>
        <v>23.07</v>
      </c>
      <c r="U15" s="12">
        <f t="shared" si="0"/>
        <v>5.543</v>
      </c>
      <c r="V15" s="13">
        <f t="shared" si="0"/>
        <v>420</v>
      </c>
    </row>
    <row r="16" spans="1:22" ht="28.5">
      <c r="A16" s="14" t="s">
        <v>35</v>
      </c>
      <c r="B16" s="12">
        <v>100</v>
      </c>
      <c r="C16" s="12">
        <f aca="true" t="shared" si="1" ref="C16:V16">100*C15/$B$15</f>
        <v>276.97157267308575</v>
      </c>
      <c r="D16" s="12">
        <f t="shared" si="1"/>
        <v>35.853507565337004</v>
      </c>
      <c r="E16" s="12">
        <f t="shared" si="1"/>
        <v>48.0004585052728</v>
      </c>
      <c r="F16" s="12">
        <f t="shared" si="1"/>
        <v>7.44658413571756</v>
      </c>
      <c r="G16" s="12">
        <f t="shared" si="1"/>
        <v>7.397982576799633</v>
      </c>
      <c r="H16" s="12">
        <f t="shared" si="1"/>
        <v>2.102246675836772</v>
      </c>
      <c r="I16" s="12">
        <f t="shared" si="1"/>
        <v>0</v>
      </c>
      <c r="J16" s="12">
        <f t="shared" si="1"/>
        <v>34.02751031636864</v>
      </c>
      <c r="K16" s="12">
        <f t="shared" si="1"/>
        <v>11.038514442916094</v>
      </c>
      <c r="L16" s="12">
        <f t="shared" si="1"/>
        <v>90.13296652911508</v>
      </c>
      <c r="M16" s="12">
        <f t="shared" si="1"/>
        <v>158.02384227418617</v>
      </c>
      <c r="N16" s="12">
        <f t="shared" si="1"/>
        <v>57.79229711141678</v>
      </c>
      <c r="O16" s="12">
        <f t="shared" si="1"/>
        <v>166.27464465841356</v>
      </c>
      <c r="P16" s="12">
        <f t="shared" si="1"/>
        <v>0.171939477303989</v>
      </c>
      <c r="Q16" s="12">
        <f t="shared" si="1"/>
        <v>140.76111875286566</v>
      </c>
      <c r="R16" s="12">
        <f t="shared" si="1"/>
        <v>126.39844108207244</v>
      </c>
      <c r="S16" s="12">
        <f t="shared" si="1"/>
        <v>2.2054103622191654</v>
      </c>
      <c r="T16" s="12">
        <f t="shared" si="1"/>
        <v>1.0577716643741404</v>
      </c>
      <c r="U16" s="12">
        <f t="shared" si="1"/>
        <v>0.2541494727189363</v>
      </c>
      <c r="V16" s="13">
        <f t="shared" si="1"/>
        <v>19.257221458046768</v>
      </c>
    </row>
    <row r="17" spans="1:22" ht="42.75">
      <c r="A17" s="15" t="s">
        <v>36</v>
      </c>
      <c r="B17" s="16">
        <v>130</v>
      </c>
      <c r="C17" s="16">
        <f>130*C16/100</f>
        <v>360.0630444750115</v>
      </c>
      <c r="D17" s="16">
        <f>130*D16/100-30</f>
        <v>16.60955983493811</v>
      </c>
      <c r="E17" s="16">
        <f aca="true" t="shared" si="2" ref="E17:V17">130*E16/100</f>
        <v>62.400596056854646</v>
      </c>
      <c r="F17" s="16">
        <f t="shared" si="2"/>
        <v>9.680559376432829</v>
      </c>
      <c r="G17" s="16">
        <f t="shared" si="2"/>
        <v>9.617377349839522</v>
      </c>
      <c r="H17" s="16">
        <f t="shared" si="2"/>
        <v>2.7329206785878033</v>
      </c>
      <c r="I17" s="16">
        <f t="shared" si="2"/>
        <v>0</v>
      </c>
      <c r="J17" s="16">
        <f t="shared" si="2"/>
        <v>44.23576341127923</v>
      </c>
      <c r="K17" s="16">
        <f t="shared" si="2"/>
        <v>14.350068775790922</v>
      </c>
      <c r="L17" s="16">
        <f t="shared" si="2"/>
        <v>117.1728564878496</v>
      </c>
      <c r="M17" s="16">
        <f t="shared" si="2"/>
        <v>205.43099495644202</v>
      </c>
      <c r="N17" s="16">
        <f t="shared" si="2"/>
        <v>75.12998624484182</v>
      </c>
      <c r="O17" s="16">
        <f t="shared" si="2"/>
        <v>216.15703805593762</v>
      </c>
      <c r="P17" s="16">
        <f t="shared" si="2"/>
        <v>0.2235213204951857</v>
      </c>
      <c r="Q17" s="16">
        <f t="shared" si="2"/>
        <v>182.98945437872536</v>
      </c>
      <c r="R17" s="16">
        <f t="shared" si="2"/>
        <v>164.3179734066942</v>
      </c>
      <c r="S17" s="16">
        <f t="shared" si="2"/>
        <v>2.8670334708849152</v>
      </c>
      <c r="T17" s="16">
        <f t="shared" si="2"/>
        <v>1.3751031636863826</v>
      </c>
      <c r="U17" s="16">
        <f t="shared" si="2"/>
        <v>0.33039431453461715</v>
      </c>
      <c r="V17" s="17">
        <f t="shared" si="2"/>
        <v>25.0343878954608</v>
      </c>
    </row>
    <row r="21" spans="1:47" ht="45">
      <c r="A21" s="18"/>
      <c r="B21" s="19" t="s">
        <v>37</v>
      </c>
      <c r="C21" s="5" t="s">
        <v>38</v>
      </c>
      <c r="D21" s="5" t="s">
        <v>39</v>
      </c>
      <c r="E21" s="5" t="s">
        <v>40</v>
      </c>
      <c r="F21" s="5" t="s">
        <v>41</v>
      </c>
      <c r="G21" s="5" t="s">
        <v>42</v>
      </c>
      <c r="H21" s="5" t="s">
        <v>43</v>
      </c>
      <c r="I21" s="5" t="s">
        <v>44</v>
      </c>
      <c r="J21" s="5" t="s">
        <v>45</v>
      </c>
      <c r="K21" s="5" t="s">
        <v>46</v>
      </c>
      <c r="L21" s="5" t="s">
        <v>47</v>
      </c>
      <c r="M21" s="5" t="s">
        <v>48</v>
      </c>
      <c r="N21" s="5" t="s">
        <v>49</v>
      </c>
      <c r="O21" s="5" t="s">
        <v>50</v>
      </c>
      <c r="P21" s="5" t="s">
        <v>51</v>
      </c>
      <c r="Q21" s="5" t="s">
        <v>52</v>
      </c>
      <c r="R21" s="5" t="s">
        <v>53</v>
      </c>
      <c r="S21" s="5" t="s">
        <v>54</v>
      </c>
      <c r="T21" s="5" t="s">
        <v>55</v>
      </c>
      <c r="U21" s="6" t="s">
        <v>56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21" ht="14.25">
      <c r="A22" s="8" t="s">
        <v>23</v>
      </c>
      <c r="B22" s="9" t="s">
        <v>57</v>
      </c>
      <c r="C22" s="9">
        <f>10*'[1]ΣΥΣΤΑΣΗ ΤΡΟΦΙΜΩΝ'!W6*0.8</f>
        <v>0.8</v>
      </c>
      <c r="D22" s="9">
        <f>10*'[1]ΣΥΣΤΑΣΗ ΤΡΟΦΙΜΩΝ'!X6*0.9</f>
        <v>0.27</v>
      </c>
      <c r="E22" s="9">
        <f>10*'[1]ΣΥΣΤΑΣΗ ΤΡΟΦΙΜΩΝ'!Y6*0.9</f>
        <v>0</v>
      </c>
      <c r="F22" s="9">
        <f>10*'[1]ΣΥΣΤΑΣΗ ΤΡΟΦΙΜΩΝ'!Z6*0.9</f>
        <v>6.3</v>
      </c>
      <c r="G22" s="9">
        <f>10*'[1]ΣΥΣΤΑΣΗ ΤΡΟΦΙΜΩΝ'!AA6*0.9</f>
        <v>1.35</v>
      </c>
      <c r="H22" s="9">
        <f>10*'[1]ΣΥΣΤΑΣΗ ΤΡΟΦΙΜΩΝ'!AB6</f>
        <v>0</v>
      </c>
      <c r="I22" s="9">
        <f>10*'[1]ΣΥΣΤΑΣΗ ΤΡΟΦΙΜΩΝ'!AC6*0.7</f>
        <v>217</v>
      </c>
      <c r="J22" s="9">
        <f>10*'[1]ΣΥΣΤΑΣΗ ΤΡΟΦΙΜΩΝ'!AD6</f>
        <v>0</v>
      </c>
      <c r="K22" s="9">
        <f>10*'[1]ΣΥΣΤΑΣΗ ΤΡΟΦΙΜΩΝ'!AE6</f>
        <v>0</v>
      </c>
      <c r="L22" s="9">
        <f>10*'[1]ΣΥΣΤΑΣΗ ΤΡΟΦΙΜΩΝ'!AF6</f>
        <v>0</v>
      </c>
      <c r="M22" s="9">
        <f>10*'[1]ΣΥΣΤΑΣΗ ΤΡΟΦΙΜΩΝ'!AG6</f>
        <v>3</v>
      </c>
      <c r="N22" s="9">
        <f>'[1]ΣΥΣΤΑΣΗ ΤΡΟΦΙΜΩΝ'!AH6</f>
        <v>3.695014662756598</v>
      </c>
      <c r="O22" s="9">
        <f>'[1]ΣΥΣΤΑΣΗ ΤΡΟΦΙΜΩΝ'!AI6</f>
        <v>13.489736070381232</v>
      </c>
      <c r="P22" s="9">
        <f>'[1]ΣΥΣΤΑΣΗ ΤΡΟΦΙΜΩΝ'!AJ6</f>
        <v>88.32844574780059</v>
      </c>
      <c r="Q22" s="9">
        <f>'[1]ΣΥΣΤΑΣΗ ΤΡΟΦΙΜΩΝ'!AK6</f>
        <v>0.5278592375366569</v>
      </c>
      <c r="R22" s="9">
        <f>'[1]ΣΥΣΤΑΣΗ ΤΡΟΦΙΜΩΝ'!AL6</f>
        <v>1.6422287390029326</v>
      </c>
      <c r="S22" s="9">
        <f>10*'[1]ΣΥΣΤΑΣΗ ΤΡΟΦΙΜΩΝ'!AM6</f>
        <v>2</v>
      </c>
      <c r="T22" s="9">
        <f>10*'[1]ΣΥΣΤΑΣΗ ΤΡΟΦΙΜΩΝ'!AN6</f>
        <v>1</v>
      </c>
      <c r="U22" s="10">
        <f>10*'[1]ΣΥΣΤΑΣΗ ΤΡΟΦΙΜΩΝ'!AO6</f>
        <v>6</v>
      </c>
    </row>
    <row r="23" spans="1:21" ht="14.25">
      <c r="A23" s="11" t="s">
        <v>25</v>
      </c>
      <c r="B23" s="12" t="str">
        <f>'[1]ΣΥΣΤΑΣΗ ΤΡΟΦΙΜΩΝ'!V111</f>
        <v>tr</v>
      </c>
      <c r="C23" s="12" t="str">
        <f>'[1]ΣΥΣΤΑΣΗ ΤΡΟΦΙΜΩΝ'!W111</f>
        <v>tr</v>
      </c>
      <c r="D23" s="12" t="str">
        <f>'[1]ΣΥΣΤΑΣΗ ΤΡΟΦΙΜΩΝ'!X111</f>
        <v>tr</v>
      </c>
      <c r="E23" s="12">
        <f>0.05*'[1]ΣΥΣΤΑΣΗ ΤΡΟΦΙΜΩΝ'!Y111</f>
        <v>0</v>
      </c>
      <c r="F23" s="12" t="str">
        <f>'[1]ΣΥΣΤΑΣΗ ΤΡΟΦΙΜΩΝ'!Z111</f>
        <v>tr</v>
      </c>
      <c r="G23" s="12" t="str">
        <f>'[1]ΣΥΣΤΑΣΗ ΤΡΟΦΙΜΩΝ'!AA111</f>
        <v>tr</v>
      </c>
      <c r="H23" s="12">
        <f>0.05*'[1]ΣΥΣΤΑΣΗ ΤΡΟΦΙΜΩΝ'!AB111</f>
        <v>0</v>
      </c>
      <c r="I23" s="12" t="str">
        <f>'[1]ΣΥΣΤΑΣΗ ΤΡΟΦΙΜΩΝ'!AC111</f>
        <v>tr</v>
      </c>
      <c r="J23" s="12">
        <f>0.05*'[1]ΣΥΣΤΑΣΗ ΤΡΟΦΙΜΩΝ'!AD111</f>
        <v>0</v>
      </c>
      <c r="K23" s="12">
        <f>0.05*'[1]ΣΥΣΤΑΣΗ ΤΡΟΦΙΜΩΝ'!AE111</f>
        <v>0</v>
      </c>
      <c r="L23" s="12">
        <f>0.05*'[1]ΣΥΣΤΑΣΗ ΤΡΟΦΙΜΩΝ'!AF111</f>
        <v>0</v>
      </c>
      <c r="M23" s="12" t="str">
        <f>'[1]ΣΥΣΤΑΣΗ ΤΡΟΦΙΜΩΝ'!AG111</f>
        <v>tr</v>
      </c>
      <c r="N23" s="12">
        <f>'[1]ΣΥΣΤΑΣΗ ΤΡΟΦΙΜΩΝ'!AH111</f>
        <v>0</v>
      </c>
      <c r="O23" s="12">
        <f>'[1]ΣΥΣΤΑΣΗ ΤΡΟΦΙΜΩΝ'!AI111</f>
        <v>12.760736196319018</v>
      </c>
      <c r="P23" s="12">
        <f>'[1]ΣΥΣΤΑΣΗ ΤΡΟΦΙΜΩΝ'!AJ111</f>
        <v>92.760736196319</v>
      </c>
      <c r="Q23" s="12">
        <f>'[1]ΣΥΣΤΑΣΗ ΤΡΟΦΙΜΩΝ'!AK111</f>
        <v>0</v>
      </c>
      <c r="R23" s="12">
        <f>'[1]ΣΥΣΤΑΣΗ ΤΡΟΦΙΜΩΝ'!AL111</f>
        <v>0</v>
      </c>
      <c r="S23" s="12">
        <f>0.05*'[1]ΣΥΣΤΑΣΗ ΤΡΟΦΙΜΩΝ'!AM111</f>
        <v>0</v>
      </c>
      <c r="T23" s="12" t="s">
        <v>58</v>
      </c>
      <c r="U23" s="13" t="s">
        <v>58</v>
      </c>
    </row>
    <row r="24" spans="1:21" ht="14.25">
      <c r="A24" s="11" t="s">
        <v>26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/>
    </row>
    <row r="25" spans="1:21" ht="14.25">
      <c r="A25" s="11" t="s">
        <v>27</v>
      </c>
      <c r="B25" s="12" t="str">
        <f>'[1]ΣΥΣΤΑΣΗ ΤΡΟΦΙΜΩΝ'!V27</f>
        <v>tr</v>
      </c>
      <c r="C25" s="12">
        <f>0.15*'[1]ΣΥΣΤΑΣΗ ΤΡΟΦΙΜΩΝ'!W27</f>
        <v>0</v>
      </c>
      <c r="D25" s="12">
        <f>0.15*'[1]ΣΥΣΤΑΣΗ ΤΡΟΦΙΜΩΝ'!X27</f>
        <v>0</v>
      </c>
      <c r="E25" s="12">
        <f>0.15*'[1]ΣΥΣΤΑΣΗ ΤΡΟΦΙΜΩΝ'!Y27</f>
        <v>0</v>
      </c>
      <c r="F25" s="12">
        <f>0.15*'[1]ΣΥΣΤΑΣΗ ΤΡΟΦΙΜΩΝ'!Z27</f>
        <v>0</v>
      </c>
      <c r="G25" s="12">
        <f>0.15*'[1]ΣΥΣΤΑΣΗ ΤΡΟΦΙΜΩΝ'!AA27</f>
        <v>0</v>
      </c>
      <c r="H25" s="12">
        <f>0.15*'[1]ΣΥΣΤΑΣΗ ΤΡΟΦΙΜΩΝ'!AB27</f>
        <v>0</v>
      </c>
      <c r="I25" s="12">
        <f>0.15*'[1]ΣΥΣΤΑΣΗ ΤΡΟΦΙΜΩΝ'!AC27</f>
        <v>0</v>
      </c>
      <c r="J25" s="12">
        <f>0.15*'[1]ΣΥΣΤΑΣΗ ΤΡΟΦΙΜΩΝ'!AD27</f>
        <v>0</v>
      </c>
      <c r="K25" s="12">
        <f>0.15*'[1]ΣΥΣΤΑΣΗ ΤΡΟΦΙΜΩΝ'!AE27</f>
        <v>0</v>
      </c>
      <c r="L25" s="12">
        <f>0.15*'[1]ΣΥΣΤΑΣΗ ΤΡΟΦΙΜΩΝ'!AF27</f>
        <v>0</v>
      </c>
      <c r="M25" s="12">
        <f>0.15*'[1]ΣΥΣΤΑΣΗ ΤΡΟΦΙΜΩΝ'!AG27</f>
        <v>0</v>
      </c>
      <c r="N25" s="12">
        <f>'[1]ΣΥΣΤΑΣΗ ΤΡΟΦΙΜΩΝ'!AH27</f>
        <v>0</v>
      </c>
      <c r="O25" s="12">
        <v>0</v>
      </c>
      <c r="P25" s="12">
        <f>'[1]ΣΥΣΤΑΣΗ ΤΡΟΦΙΜΩΝ'!AJ27</f>
        <v>106.5989847715736</v>
      </c>
      <c r="Q25" s="12">
        <f>'[1]ΣΥΣΤΑΣΗ ΤΡΟΦΙΜΩΝ'!AK27</f>
        <v>0</v>
      </c>
      <c r="R25" s="12">
        <f>'[1]ΣΥΣΤΑΣΗ ΤΡΟΦΙΜΩΝ'!AL27</f>
        <v>106.5989847715736</v>
      </c>
      <c r="S25" s="12">
        <f>0.15*'[1]ΣΥΣΤΑΣΗ ΤΡΟΦΙΜΩΝ'!AM27</f>
        <v>0</v>
      </c>
      <c r="T25" s="12">
        <f>0.15*'[1]ΣΥΣΤΑΣΗ ΤΡΟΦΙΜΩΝ'!AN27</f>
        <v>0</v>
      </c>
      <c r="U25" s="13">
        <f>0.15*'[1]ΣΥΣΤΑΣΗ ΤΡΟΦΙΜΩΝ'!AO27</f>
        <v>0</v>
      </c>
    </row>
    <row r="26" spans="1:21" ht="14.25">
      <c r="A26" s="11" t="s">
        <v>28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</row>
    <row r="27" spans="1:21" ht="14.25">
      <c r="A27" s="11" t="s">
        <v>29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</row>
    <row r="28" spans="1:21" ht="14.25">
      <c r="A28" s="11" t="s">
        <v>30</v>
      </c>
      <c r="B28" s="12" t="str">
        <f>'[1]ΣΥΣΤΑΣΗ ΤΡΟΦΙΜΩΝ'!V86</f>
        <v>n</v>
      </c>
      <c r="C28" s="12">
        <f>2.5*'[1]ΣΥΣΤΑΣΗ ΤΡΟΦΙΜΩΝ'!W86</f>
        <v>2.3499999999999996</v>
      </c>
      <c r="D28" s="12">
        <f>2.5*'[1]ΣΥΣΤΑΣΗ ΤΡΟΦΙΜΩΝ'!X86</f>
        <v>0.42500000000000004</v>
      </c>
      <c r="E28" s="12">
        <f>2.5*'[1]ΣΥΣΤΑΣΗ ΤΡΟΦΙΜΩΝ'!Y86</f>
        <v>15</v>
      </c>
      <c r="F28" s="12">
        <f>2.5*'[1]ΣΥΣΤΑΣΗ ΤΡΟΦΙΜΩΝ'!Z86</f>
        <v>12.75</v>
      </c>
      <c r="G28" s="12">
        <f>2.5*'[1]ΣΥΣΤΑΣΗ ΤΡΟΦΙΜΩΝ'!AA86</f>
        <v>1.9</v>
      </c>
      <c r="H28" s="12">
        <f>2.5*'[1]ΣΥΣΤΑΣΗ ΤΡΟΦΙΜΩΝ'!AB86</f>
        <v>0</v>
      </c>
      <c r="I28" s="12">
        <f>2.5*'[1]ΣΥΣΤΑΣΗ ΤΡΟΦΙΜΩΝ'!AC86</f>
        <v>247.5</v>
      </c>
      <c r="J28" s="12">
        <f>2.5*'[1]ΣΥΣΤΑΣΗ ΤΡΟΦΙΜΩΝ'!AD86</f>
        <v>0</v>
      </c>
      <c r="K28" s="12">
        <f>2.5*'[1]ΣΥΣΤΑΣΗ ΤΡΟΦΙΜΩΝ'!AE86</f>
        <v>0</v>
      </c>
      <c r="L28" s="12">
        <f>2.5*'[1]ΣΥΣΤΑΣΗ ΤΡΟΦΙΜΩΝ'!AF86</f>
        <v>0</v>
      </c>
      <c r="M28" s="12">
        <f>2.5*'[1]ΣΥΣΤΑΣΗ ΤΡΟΦΙΜΩΝ'!AG86</f>
        <v>6.425</v>
      </c>
      <c r="N28" s="12">
        <f>'[1]ΣΥΣΤΑΣΗ ΤΡΟΦΙΜΩΝ'!AH86</f>
        <v>87.33113673805602</v>
      </c>
      <c r="O28" s="12">
        <f>'[1]ΣΥΣΤΑΣΗ ΤΡΟΦΙΜΩΝ'!AI86</f>
        <v>12.191103789126853</v>
      </c>
      <c r="P28" s="12">
        <f>'[1]ΣΥΣΤΑΣΗ ΤΡΟΦΙΜΩΝ'!AJ86</f>
        <v>0.5930807248764415</v>
      </c>
      <c r="Q28" s="12">
        <f>'[1]ΣΥΣΤΑΣΗ ΤΡΟΦΙΜΩΝ'!AK86</f>
        <v>12.454695222405274</v>
      </c>
      <c r="R28" s="12">
        <f>'[1]ΣΥΣΤΑΣΗ ΤΡΟΦΙΜΩΝ'!AL86</f>
        <v>0.26359143327841844</v>
      </c>
      <c r="S28" s="12">
        <f>2.5*'[1]ΣΥΣΤΑΣΗ ΤΡΟΦΙΜΩΝ'!AM86</f>
        <v>21</v>
      </c>
      <c r="T28" s="12">
        <f>2.5*'[1]ΣΥΣΤΑΣΗ ΤΡΟΦΙΜΩΝ'!AN86</f>
        <v>55</v>
      </c>
      <c r="U28" s="13">
        <f>2.5*'[1]ΣΥΣΤΑΣΗ ΤΡΟΦΙΜΩΝ'!AO86</f>
        <v>64.5</v>
      </c>
    </row>
    <row r="29" spans="1:21" ht="14.25">
      <c r="A29" s="11" t="s">
        <v>31</v>
      </c>
      <c r="B29" s="12" t="str">
        <f>'[1]ΣΥΣΤΑΣΗ ΤΡΟΦΙΜΩΝ'!V27</f>
        <v>tr</v>
      </c>
      <c r="C29" s="12">
        <f>2*'[1]ΣΥΣΤΑΣΗ ΤΡΟΦΙΜΩΝ'!W27</f>
        <v>0</v>
      </c>
      <c r="D29" s="12">
        <f>2*'[1]ΣΥΣΤΑΣΗ ΤΡΟΦΙΜΩΝ'!X27</f>
        <v>0</v>
      </c>
      <c r="E29" s="12">
        <f>2*'[1]ΣΥΣΤΑΣΗ ΤΡΟΦΙΜΩΝ'!Y27</f>
        <v>0</v>
      </c>
      <c r="F29" s="12">
        <f>2*'[1]ΣΥΣΤΑΣΗ ΤΡΟΦΙΜΩΝ'!Z27</f>
        <v>0</v>
      </c>
      <c r="G29" s="12">
        <f>2*'[1]ΣΥΣΤΑΣΗ ΤΡΟΦΙΜΩΝ'!AA27</f>
        <v>0</v>
      </c>
      <c r="H29" s="12">
        <f>2*'[1]ΣΥΣΤΑΣΗ ΤΡΟΦΙΜΩΝ'!AB27</f>
        <v>0</v>
      </c>
      <c r="I29" s="12">
        <f>2*'[1]ΣΥΣΤΑΣΗ ΤΡΟΦΙΜΩΝ'!AC27</f>
        <v>0</v>
      </c>
      <c r="J29" s="12">
        <f>2*'[1]ΣΥΣΤΑΣΗ ΤΡΟΦΙΜΩΝ'!AD27</f>
        <v>0</v>
      </c>
      <c r="K29" s="12">
        <f>2*'[1]ΣΥΣΤΑΣΗ ΤΡΟΦΙΜΩΝ'!AE27</f>
        <v>0</v>
      </c>
      <c r="L29" s="12">
        <f>2*'[1]ΣΥΣΤΑΣΗ ΤΡΟΦΙΜΩΝ'!AF27</f>
        <v>0</v>
      </c>
      <c r="M29" s="12">
        <f>2*'[1]ΣΥΣΤΑΣΗ ΤΡΟΦΙΜΩΝ'!AG27</f>
        <v>0</v>
      </c>
      <c r="N29" s="12">
        <f>'[1]ΣΥΣΤΑΣΗ ΤΡΟΦΙΜΩΝ'!AH27</f>
        <v>0</v>
      </c>
      <c r="O29" s="12">
        <v>0</v>
      </c>
      <c r="P29" s="12">
        <f>'[1]ΣΥΣΤΑΣΗ ΤΡΟΦΙΜΩΝ'!AJ27</f>
        <v>106.5989847715736</v>
      </c>
      <c r="Q29" s="12">
        <f>'[1]ΣΥΣΤΑΣΗ ΤΡΟΦΙΜΩΝ'!AK27</f>
        <v>0</v>
      </c>
      <c r="R29" s="12">
        <f>'[1]ΣΥΣΤΑΣΗ ΤΡΟΦΙΜΩΝ'!AL27</f>
        <v>106.5989847715736</v>
      </c>
      <c r="S29" s="12">
        <f>2*'[1]ΣΥΣΤΑΣΗ ΤΡΟΦΙΜΩΝ'!AM27</f>
        <v>0</v>
      </c>
      <c r="T29" s="12">
        <f>2*'[1]ΣΥΣΤΑΣΗ ΤΡΟΦΙΜΩΝ'!AN27</f>
        <v>0</v>
      </c>
      <c r="U29" s="13">
        <f>2*'[1]ΣΥΣΤΑΣΗ ΤΡΟΦΙΜΩΝ'!AO27</f>
        <v>0</v>
      </c>
    </row>
    <row r="30" spans="1:21" ht="14.25">
      <c r="A30" s="11" t="s">
        <v>32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</row>
    <row r="31" spans="1:21" ht="14.25">
      <c r="A31" s="11" t="s">
        <v>33</v>
      </c>
      <c r="B31" s="12" t="s">
        <v>24</v>
      </c>
      <c r="C31" s="12">
        <f>'[1]ΣΥΣΤΑΣΗ ΤΡΟΦΙΜΩΝ'!W87</f>
        <v>0.04</v>
      </c>
      <c r="D31" s="12">
        <f>'[1]ΣΥΣΤΑΣΗ ΤΡΟΦΙΜΩΝ'!X87</f>
        <v>0.73</v>
      </c>
      <c r="E31" s="12" t="s">
        <v>24</v>
      </c>
      <c r="F31" s="12">
        <f>'[1]ΣΥΣΤΑΣΗ ΤΡΟΦΙΜΩΝ'!Z87</f>
        <v>0.7</v>
      </c>
      <c r="G31" s="12" t="s">
        <v>24</v>
      </c>
      <c r="H31" s="12" t="s">
        <v>24</v>
      </c>
      <c r="I31" s="12" t="s">
        <v>24</v>
      </c>
      <c r="J31" s="12" t="s">
        <v>24</v>
      </c>
      <c r="K31" s="12" t="s">
        <v>24</v>
      </c>
      <c r="L31" s="12" t="s">
        <v>24</v>
      </c>
      <c r="M31" s="12" t="s">
        <v>24</v>
      </c>
      <c r="N31" s="12">
        <f>'[1]ΣΥΣΤΑΣΗ ΤΡΟΦΙΜΩΝ'!AH87</f>
        <v>0.3488372093023256</v>
      </c>
      <c r="O31" s="12">
        <f>'[1]ΣΥΣΤΑΣΗ ΤΡΟΦΙΜΩΝ'!AI87</f>
        <v>1.3953488372093024</v>
      </c>
      <c r="P31" s="12">
        <f>'[1]ΣΥΣΤΑΣΗ ΤΡΟΦΙΜΩΝ'!AJ87</f>
        <v>99.2248062015504</v>
      </c>
      <c r="Q31" s="12">
        <f>'[1]ΣΥΣΤΑΣΗ ΤΡΟΦΙΜΩΝ'!AK87</f>
        <v>0</v>
      </c>
      <c r="R31" s="12">
        <f>'[1]ΣΥΣΤΑΣΗ ΤΡΟΦΙΜΩΝ'!AL87</f>
        <v>0</v>
      </c>
      <c r="S31" s="12" t="s">
        <v>24</v>
      </c>
      <c r="T31" s="12" t="s">
        <v>24</v>
      </c>
      <c r="U31" s="13" t="s">
        <v>24</v>
      </c>
    </row>
    <row r="32" spans="1:21" ht="14.25">
      <c r="A32" s="14" t="s">
        <v>34</v>
      </c>
      <c r="B32" s="12">
        <f aca="true" t="shared" si="3" ref="B32:M32">SUM(B22:B31)</f>
        <v>0</v>
      </c>
      <c r="C32" s="12">
        <f t="shared" si="3"/>
        <v>3.1899999999999995</v>
      </c>
      <c r="D32" s="12">
        <f t="shared" si="3"/>
        <v>1.425</v>
      </c>
      <c r="E32" s="12">
        <f t="shared" si="3"/>
        <v>15</v>
      </c>
      <c r="F32" s="12">
        <f t="shared" si="3"/>
        <v>19.75</v>
      </c>
      <c r="G32" s="12">
        <f t="shared" si="3"/>
        <v>3.25</v>
      </c>
      <c r="H32" s="12">
        <f t="shared" si="3"/>
        <v>0</v>
      </c>
      <c r="I32" s="12">
        <f t="shared" si="3"/>
        <v>464.5</v>
      </c>
      <c r="J32" s="12">
        <f t="shared" si="3"/>
        <v>0</v>
      </c>
      <c r="K32" s="12">
        <f t="shared" si="3"/>
        <v>0</v>
      </c>
      <c r="L32" s="12">
        <f t="shared" si="3"/>
        <v>0</v>
      </c>
      <c r="M32" s="12">
        <f t="shared" si="3"/>
        <v>9.425</v>
      </c>
      <c r="N32" s="20">
        <f>9*G15*100/C15</f>
        <v>24.03923353888176</v>
      </c>
      <c r="O32" s="20">
        <f>4*F15*100/C15</f>
        <v>10.754293754914539</v>
      </c>
      <c r="P32" s="20">
        <f>4*E15*100/C15</f>
        <v>69.32185572983487</v>
      </c>
      <c r="Q32" s="12">
        <f>9*S32*100/C15</f>
        <v>3.4267268137234614</v>
      </c>
      <c r="R32" s="12">
        <f>4*K15*100/C15</f>
        <v>15.941729089930886</v>
      </c>
      <c r="S32" s="12">
        <f>SUM(S22:S31)</f>
        <v>23</v>
      </c>
      <c r="T32" s="12">
        <f>SUM(T22:T31)</f>
        <v>56</v>
      </c>
      <c r="U32" s="13">
        <f>SUM(U22:U31)</f>
        <v>70.5</v>
      </c>
    </row>
    <row r="33" spans="1:21" ht="28.5">
      <c r="A33" s="14" t="s">
        <v>35</v>
      </c>
      <c r="B33" s="12">
        <f aca="true" t="shared" si="4" ref="B33:M33">100*B32/$B$15</f>
        <v>0</v>
      </c>
      <c r="C33" s="12">
        <f t="shared" si="4"/>
        <v>0.14626318202659327</v>
      </c>
      <c r="D33" s="12">
        <f t="shared" si="4"/>
        <v>0.06533700137551582</v>
      </c>
      <c r="E33" s="12">
        <f t="shared" si="4"/>
        <v>0.687757909215956</v>
      </c>
      <c r="F33" s="12">
        <f t="shared" si="4"/>
        <v>0.9055479138010087</v>
      </c>
      <c r="G33" s="12">
        <f t="shared" si="4"/>
        <v>0.14901421366345713</v>
      </c>
      <c r="H33" s="12">
        <f t="shared" si="4"/>
        <v>0</v>
      </c>
      <c r="I33" s="12">
        <f t="shared" si="4"/>
        <v>21.297569922054105</v>
      </c>
      <c r="J33" s="12">
        <f t="shared" si="4"/>
        <v>0</v>
      </c>
      <c r="K33" s="12">
        <f t="shared" si="4"/>
        <v>0</v>
      </c>
      <c r="L33" s="12">
        <f t="shared" si="4"/>
        <v>0</v>
      </c>
      <c r="M33" s="12">
        <f t="shared" si="4"/>
        <v>0.43214121962402574</v>
      </c>
      <c r="N33" s="12"/>
      <c r="O33" s="12"/>
      <c r="P33" s="12"/>
      <c r="Q33" s="12"/>
      <c r="R33" s="12"/>
      <c r="S33" s="12">
        <f>100*S32/$B$15</f>
        <v>1.0545621274644659</v>
      </c>
      <c r="T33" s="12">
        <f>100*T32/$B$15</f>
        <v>2.567629527739569</v>
      </c>
      <c r="U33" s="13">
        <f>100*U32/$B$15</f>
        <v>3.232462173314993</v>
      </c>
    </row>
    <row r="34" spans="1:21" ht="42.75">
      <c r="A34" s="15" t="s">
        <v>36</v>
      </c>
      <c r="B34" s="16">
        <f aca="true" t="shared" si="5" ref="B34:U34">130*B33/100</f>
        <v>0</v>
      </c>
      <c r="C34" s="16">
        <f t="shared" si="5"/>
        <v>0.19014213663457127</v>
      </c>
      <c r="D34" s="16">
        <f t="shared" si="5"/>
        <v>0.08493810178817057</v>
      </c>
      <c r="E34" s="16">
        <f t="shared" si="5"/>
        <v>0.8940852819807428</v>
      </c>
      <c r="F34" s="16">
        <f t="shared" si="5"/>
        <v>1.1772122879413114</v>
      </c>
      <c r="G34" s="16">
        <f t="shared" si="5"/>
        <v>0.1937184777624943</v>
      </c>
      <c r="H34" s="16">
        <f t="shared" si="5"/>
        <v>0</v>
      </c>
      <c r="I34" s="16">
        <f t="shared" si="5"/>
        <v>27.68684089867034</v>
      </c>
      <c r="J34" s="16">
        <f t="shared" si="5"/>
        <v>0</v>
      </c>
      <c r="K34" s="16">
        <f t="shared" si="5"/>
        <v>0</v>
      </c>
      <c r="L34" s="16">
        <f t="shared" si="5"/>
        <v>0</v>
      </c>
      <c r="M34" s="16">
        <f t="shared" si="5"/>
        <v>0.5617835855112334</v>
      </c>
      <c r="N34" s="16">
        <f t="shared" si="5"/>
        <v>0</v>
      </c>
      <c r="O34" s="16">
        <f t="shared" si="5"/>
        <v>0</v>
      </c>
      <c r="P34" s="16">
        <f t="shared" si="5"/>
        <v>0</v>
      </c>
      <c r="Q34" s="16">
        <f t="shared" si="5"/>
        <v>0</v>
      </c>
      <c r="R34" s="16">
        <f t="shared" si="5"/>
        <v>0</v>
      </c>
      <c r="S34" s="16">
        <f t="shared" si="5"/>
        <v>1.3709307657038057</v>
      </c>
      <c r="T34" s="16">
        <f t="shared" si="5"/>
        <v>3.33791838606144</v>
      </c>
      <c r="U34" s="17">
        <f t="shared" si="5"/>
        <v>4.2022008253094905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2011-08-06T18:25:32Z</dcterms:created>
  <dcterms:modified xsi:type="dcterms:W3CDTF">2011-08-06T18:25:56Z</dcterms:modified>
  <cp:category/>
  <cp:version/>
  <cp:contentType/>
  <cp:contentStatus/>
</cp:coreProperties>
</file>