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05" windowWidth="13755" windowHeight="7170" activeTab="0"/>
  </bookViews>
  <sheets>
    <sheet name="Γλυσταρκέ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<sst xmlns="http://schemas.openxmlformats.org/spreadsheetml/2006/main" count="67" uniqueCount="52">
  <si>
    <t>ΓΛΙΣΤΑΡΚΕΣ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</si>
  <si>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</si>
  <si>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</si>
  <si>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</si>
  <si>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</si>
  <si>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</si>
  <si>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</si>
  <si>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</si>
  <si>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</si>
  <si>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</si>
  <si>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</si>
  <si>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</si>
  <si>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</si>
  <si>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</si>
  <si>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</si>
  <si>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</si>
  <si>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</si>
  <si>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</si>
  <si>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</si>
  <si>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</si>
  <si>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</si>
  <si>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</si>
  <si>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</si>
  <si>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6,5 κιλά αλεύρι</t>
  </si>
  <si>
    <t>1 κ.σ. κανέλα, γλυκάνισο, γαρίφαλλο</t>
  </si>
  <si>
    <t>1 κ.γ. μαστίχα</t>
  </si>
  <si>
    <t>600g ζάχαρη</t>
  </si>
  <si>
    <t>tr</t>
  </si>
  <si>
    <t>νερό χλιαρό</t>
  </si>
  <si>
    <t>ΣΥΝΟΛΟ</t>
  </si>
  <si>
    <t>ΣΥΝΟΛΟ ΣΕ 100g ΩΜΟΥ ΠΡΟΪΟΝΤΟΣ</t>
  </si>
  <si>
    <t>ΣΥΝΟΛΟ ΣΕ 100g ΕΤΟΙΜΟΥ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</si>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</sst>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3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2" fontId="19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0" fillId="0" borderId="0" xfId="56" applyNumberFormat="1">
      <alignment/>
      <protection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27">
          <cell r="B27">
            <v>420</v>
          </cell>
          <cell r="D27">
            <v>105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Q27">
            <v>2</v>
          </cell>
          <cell r="S27">
            <v>0.2</v>
          </cell>
          <cell r="T27">
            <v>0.02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4"/>
  <sheetViews>
    <sheetView tabSelected="1" view="pageLayout" zoomScale="70" zoomScaleNormal="70" zoomScalePageLayoutView="70" workbookViewId="0" topLeftCell="A34">
      <selection activeCell="J18" sqref="J18"/>
    </sheetView>
  </sheetViews>
  <sheetFormatPr defaultColWidth="9.140625" defaultRowHeight="15"/>
  <cols>
    <col min="1" max="1" width="24.8515625" style="19" customWidth="1"/>
    <col min="2" max="3" width="9.140625" style="8" customWidth="1"/>
    <col min="4" max="4" width="11.00390625" style="8" customWidth="1"/>
    <col min="5" max="5" width="15.7109375" style="8" customWidth="1"/>
    <col min="6" max="8" width="9.140625" style="8" customWidth="1"/>
    <col min="9" max="9" width="13.7109375" style="8" customWidth="1"/>
    <col min="10" max="12" width="9.140625" style="8" customWidth="1"/>
    <col min="13" max="13" width="12.421875" style="8" customWidth="1"/>
    <col min="14" max="14" width="11.7109375" style="8" customWidth="1"/>
    <col min="15" max="15" width="12.28125" style="8" customWidth="1"/>
    <col min="16" max="16" width="14.140625" style="8" customWidth="1"/>
    <col min="17" max="17" width="12.28125" style="8" customWidth="1"/>
    <col min="18" max="18" width="11.28125" style="8" customWidth="1"/>
    <col min="19" max="19" width="10.8515625" style="8" customWidth="1"/>
    <col min="20" max="21" width="9.140625" style="8" customWidth="1"/>
    <col min="22" max="22" width="10.8515625" style="8" customWidth="1"/>
    <col min="23" max="16384" width="9.140625" style="8" customWidth="1"/>
  </cols>
  <sheetData>
    <row r="1" spans="1:47" s="2" customFormat="1" ht="18">
      <c r="A1" s="1" t="s">
        <v>0</v>
      </c>
      <c r="B1" s="1"/>
      <c r="C1" s="1"/>
      <c r="D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s="2" customFormat="1" ht="18">
      <c r="A2" s="1" t="s">
        <v>1</v>
      </c>
      <c r="B2" s="1"/>
      <c r="C2" s="1"/>
      <c r="D2" s="1"/>
    </row>
    <row r="4" spans="1:24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7"/>
    </row>
    <row r="5" spans="1:22" ht="14.25">
      <c r="A5" s="9" t="s">
        <v>23</v>
      </c>
      <c r="B5" s="10">
        <v>6500</v>
      </c>
      <c r="C5" s="10">
        <f>65*'[1]ΣΥΣΤΑΣΗ ΤΡΟΦΙΜΩΝ'!B6</f>
        <v>23387</v>
      </c>
      <c r="D5" s="10">
        <f>65*'[1]ΣΥΣΤΑΣΗ ΤΡΟΦΙΜΩΝ'!C6</f>
        <v>910</v>
      </c>
      <c r="E5" s="10">
        <f>65*'[1]ΣΥΣΤΑΣΗ ΤΡΟΦΙΜΩΝ'!D6</f>
        <v>4894.5</v>
      </c>
      <c r="F5" s="10">
        <f>65*'[1]ΣΥΣΤΑΣΗ ΤΡΟΦΙΜΩΝ'!E6</f>
        <v>747.5</v>
      </c>
      <c r="G5" s="10">
        <f>65*'[1]ΣΥΣΤΑΣΗ ΤΡΟΦΙΜΩΝ'!F6</f>
        <v>91</v>
      </c>
      <c r="H5" s="10">
        <f>65*'[1]ΣΥΣΤΑΣΗ ΤΡΟΦΙΜΩΝ'!G6</f>
        <v>240.5</v>
      </c>
      <c r="I5" s="10">
        <f>65*'[1]ΣΥΣΤΑΣΗ ΤΡΟΦΙΜΩΝ'!H6</f>
        <v>0</v>
      </c>
      <c r="J5" s="10">
        <f>65*'[1]ΣΥΣΤΑΣΗ ΤΡΟΦΙΜΩΝ'!I6</f>
        <v>4803.5</v>
      </c>
      <c r="K5" s="10">
        <f>65*'[1]ΣΥΣΤΑΣΗ ΤΡΟΦΙΜΩΝ'!J6</f>
        <v>91</v>
      </c>
      <c r="L5" s="10">
        <f>65*'[1]ΣΥΣΤΑΣΗ ΤΡΟΦΙΜΩΝ'!K6</f>
        <v>975</v>
      </c>
      <c r="M5" s="10">
        <f>65*'[1]ΣΥΣΤΑΣΗ ΤΡΟΦΙΜΩΝ'!L6</f>
        <v>7800</v>
      </c>
      <c r="N5" s="10">
        <f>65*'[1]ΣΥΣΤΑΣΗ ΤΡΟΦΙΜΩΝ'!M6</f>
        <v>2015</v>
      </c>
      <c r="O5" s="10">
        <f>65*'[1]ΣΥΣΤΑΣΗ ΤΡΟΦΙΜΩΝ'!N6</f>
        <v>0</v>
      </c>
      <c r="P5" s="10">
        <f>65*'[1]ΣΥΣΤΑΣΗ ΤΡΟΦΙΜΩΝ'!O6</f>
        <v>0</v>
      </c>
      <c r="Q5" s="10">
        <f>65*'[1]ΣΥΣΤΑΣΗ ΤΡΟΦΙΜΩΝ'!P6</f>
        <v>195</v>
      </c>
      <c r="R5" s="10">
        <f>65*'[1]ΣΥΣΤΑΣΗ ΤΡΟΦΙΜΩΝ'!Q6</f>
        <v>8450</v>
      </c>
      <c r="S5" s="10">
        <f>65*'[1]ΣΥΣΤΑΣΗ ΤΡΟΦΙΜΩΝ'!R6</f>
        <v>97.5</v>
      </c>
      <c r="T5" s="10">
        <f>65*'[1]ΣΥΣΤΑΣΗ ΤΡΟΦΙΜΩΝ'!S6</f>
        <v>58.5</v>
      </c>
      <c r="U5" s="10">
        <f>65*'[1]ΣΥΣΤΑΣΗ ΤΡΟΦΙΜΩΝ'!T6</f>
        <v>11.7</v>
      </c>
      <c r="V5" s="11">
        <f>65*'[1]ΣΥΣΤΑΣΗ ΤΡΟΦΙΜΩΝ'!U6</f>
        <v>2730</v>
      </c>
    </row>
    <row r="6" spans="1:22" ht="28.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</row>
    <row r="7" spans="1:22" ht="14.25">
      <c r="A7" s="12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1:22" ht="14.25">
      <c r="A8" s="12" t="s">
        <v>26</v>
      </c>
      <c r="B8" s="13">
        <v>600</v>
      </c>
      <c r="C8" s="13">
        <f>6*'[1]ΣΥΣΤΑΣΗ ΤΡΟΦΙΜΩΝ'!B27</f>
        <v>2520</v>
      </c>
      <c r="D8" s="13" t="s">
        <v>27</v>
      </c>
      <c r="E8" s="13">
        <f>6*'[1]ΣΥΣΤΑΣΗ ΤΡΟΦΙΜΩΝ'!D27</f>
        <v>630</v>
      </c>
      <c r="F8" s="13" t="s">
        <v>27</v>
      </c>
      <c r="G8" s="13">
        <f>6*'[1]ΣΥΣΤΑΣΗ ΤΡΟΦΙΜΩΝ'!F27</f>
        <v>0</v>
      </c>
      <c r="H8" s="13">
        <f>6*'[1]ΣΥΣΤΑΣΗ ΤΡΟΦΙΜΩΝ'!G27</f>
        <v>0</v>
      </c>
      <c r="I8" s="13">
        <f>6*'[1]ΣΥΣΤΑΣΗ ΤΡΟΦΙΜΩΝ'!H27</f>
        <v>0</v>
      </c>
      <c r="J8" s="13">
        <f>6*'[1]ΣΥΣΤΑΣΗ ΤΡΟΦΙΜΩΝ'!I27</f>
        <v>0</v>
      </c>
      <c r="K8" s="13">
        <f>6*'[1]ΣΥΣΤΑΣΗ ΤΡΟΦΙΜΩΝ'!J27</f>
        <v>630</v>
      </c>
      <c r="L8" s="13">
        <f>6*'[1]ΣΥΣΤΑΣΗ ΤΡΟΦΙΜΩΝ'!K27</f>
        <v>12</v>
      </c>
      <c r="M8" s="13" t="s">
        <v>27</v>
      </c>
      <c r="N8" s="13" t="s">
        <v>27</v>
      </c>
      <c r="O8" s="13">
        <f>6*'[1]ΣΥΣΤΑΣΗ ΤΡΟΦΙΜΩΝ'!N27</f>
        <v>0</v>
      </c>
      <c r="P8" s="13">
        <f>6*'[1]ΣΥΣΤΑΣΗ ΤΡΟΦΙΜΩΝ'!O27</f>
        <v>0</v>
      </c>
      <c r="Q8" s="13" t="s">
        <v>27</v>
      </c>
      <c r="R8" s="13">
        <f>6*'[1]ΣΥΣΤΑΣΗ ΤΡΟΦΙΜΩΝ'!Q27</f>
        <v>12</v>
      </c>
      <c r="S8" s="13" t="s">
        <v>27</v>
      </c>
      <c r="T8" s="13">
        <f>6*'[1]ΣΥΣΤΑΣΗ ΤΡΟΦΙΜΩΝ'!S27</f>
        <v>1.2000000000000002</v>
      </c>
      <c r="U8" s="13">
        <f>6*'[1]ΣΥΣΤΑΣΗ ΤΡΟΦΙΜΩΝ'!T27</f>
        <v>0.12</v>
      </c>
      <c r="V8" s="14" t="s">
        <v>27</v>
      </c>
    </row>
    <row r="9" spans="1:22" ht="14.25">
      <c r="A9" s="12" t="s">
        <v>28</v>
      </c>
      <c r="B9" s="13">
        <v>3250</v>
      </c>
      <c r="C9" s="13"/>
      <c r="D9" s="13">
        <v>3250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</row>
    <row r="10" spans="1:22" ht="14.25">
      <c r="A10" s="15" t="s">
        <v>29</v>
      </c>
      <c r="B10" s="13">
        <f aca="true" t="shared" si="0" ref="B10:V10">SUM(B5:B9)</f>
        <v>10350</v>
      </c>
      <c r="C10" s="13">
        <f t="shared" si="0"/>
        <v>25907</v>
      </c>
      <c r="D10" s="13">
        <f t="shared" si="0"/>
        <v>4160</v>
      </c>
      <c r="E10" s="13">
        <f t="shared" si="0"/>
        <v>5524.5</v>
      </c>
      <c r="F10" s="13">
        <f t="shared" si="0"/>
        <v>747.5</v>
      </c>
      <c r="G10" s="13">
        <f t="shared" si="0"/>
        <v>91</v>
      </c>
      <c r="H10" s="13">
        <f t="shared" si="0"/>
        <v>240.5</v>
      </c>
      <c r="I10" s="13">
        <f t="shared" si="0"/>
        <v>0</v>
      </c>
      <c r="J10" s="13">
        <f t="shared" si="0"/>
        <v>4803.5</v>
      </c>
      <c r="K10" s="13">
        <f t="shared" si="0"/>
        <v>721</v>
      </c>
      <c r="L10" s="13">
        <f t="shared" si="0"/>
        <v>987</v>
      </c>
      <c r="M10" s="13">
        <f t="shared" si="0"/>
        <v>7800</v>
      </c>
      <c r="N10" s="13">
        <f t="shared" si="0"/>
        <v>2015</v>
      </c>
      <c r="O10" s="13">
        <f t="shared" si="0"/>
        <v>0</v>
      </c>
      <c r="P10" s="13">
        <f t="shared" si="0"/>
        <v>0</v>
      </c>
      <c r="Q10" s="13">
        <f t="shared" si="0"/>
        <v>195</v>
      </c>
      <c r="R10" s="13">
        <f t="shared" si="0"/>
        <v>8462</v>
      </c>
      <c r="S10" s="13">
        <f t="shared" si="0"/>
        <v>97.5</v>
      </c>
      <c r="T10" s="13">
        <f t="shared" si="0"/>
        <v>59.7</v>
      </c>
      <c r="U10" s="13">
        <f t="shared" si="0"/>
        <v>11.819999999999999</v>
      </c>
      <c r="V10" s="14">
        <f t="shared" si="0"/>
        <v>2730</v>
      </c>
    </row>
    <row r="11" spans="1:22" ht="28.5">
      <c r="A11" s="15" t="s">
        <v>30</v>
      </c>
      <c r="B11" s="13">
        <v>100</v>
      </c>
      <c r="C11" s="13">
        <f aca="true" t="shared" si="1" ref="C11:V11">100*C10/$B$10</f>
        <v>250.30917874396135</v>
      </c>
      <c r="D11" s="13">
        <f t="shared" si="1"/>
        <v>40.193236714975846</v>
      </c>
      <c r="E11" s="13">
        <f t="shared" si="1"/>
        <v>53.3768115942029</v>
      </c>
      <c r="F11" s="13">
        <f t="shared" si="1"/>
        <v>7.222222222222222</v>
      </c>
      <c r="G11" s="13">
        <f t="shared" si="1"/>
        <v>0.8792270531400966</v>
      </c>
      <c r="H11" s="13">
        <f t="shared" si="1"/>
        <v>2.323671497584541</v>
      </c>
      <c r="I11" s="13">
        <f t="shared" si="1"/>
        <v>0</v>
      </c>
      <c r="J11" s="13">
        <f t="shared" si="1"/>
        <v>46.410628019323674</v>
      </c>
      <c r="K11" s="13">
        <f t="shared" si="1"/>
        <v>6.966183574879227</v>
      </c>
      <c r="L11" s="13">
        <f t="shared" si="1"/>
        <v>9.53623188405797</v>
      </c>
      <c r="M11" s="13">
        <f t="shared" si="1"/>
        <v>75.3623188405797</v>
      </c>
      <c r="N11" s="13">
        <f t="shared" si="1"/>
        <v>19.468599033816425</v>
      </c>
      <c r="O11" s="13">
        <f t="shared" si="1"/>
        <v>0</v>
      </c>
      <c r="P11" s="13">
        <f t="shared" si="1"/>
        <v>0</v>
      </c>
      <c r="Q11" s="13">
        <f t="shared" si="1"/>
        <v>1.8840579710144927</v>
      </c>
      <c r="R11" s="13">
        <f t="shared" si="1"/>
        <v>81.7584541062802</v>
      </c>
      <c r="S11" s="13">
        <f t="shared" si="1"/>
        <v>0.9420289855072463</v>
      </c>
      <c r="T11" s="13">
        <f t="shared" si="1"/>
        <v>0.5768115942028985</v>
      </c>
      <c r="U11" s="13">
        <f t="shared" si="1"/>
        <v>0.11420289855072462</v>
      </c>
      <c r="V11" s="14">
        <f t="shared" si="1"/>
        <v>26.3768115942029</v>
      </c>
    </row>
    <row r="12" spans="1:22" ht="42.75">
      <c r="A12" s="16" t="s">
        <v>31</v>
      </c>
      <c r="B12" s="17">
        <v>130</v>
      </c>
      <c r="C12" s="17">
        <f aca="true" t="shared" si="2" ref="C12:V12">130*C11/100</f>
        <v>325.40193236714975</v>
      </c>
      <c r="D12" s="17">
        <f t="shared" si="2"/>
        <v>52.2512077294686</v>
      </c>
      <c r="E12" s="17">
        <f t="shared" si="2"/>
        <v>69.38985507246377</v>
      </c>
      <c r="F12" s="17">
        <f t="shared" si="2"/>
        <v>9.38888888888889</v>
      </c>
      <c r="G12" s="17">
        <f t="shared" si="2"/>
        <v>1.1429951690821256</v>
      </c>
      <c r="H12" s="17">
        <f t="shared" si="2"/>
        <v>3.0207729468599034</v>
      </c>
      <c r="I12" s="17">
        <f t="shared" si="2"/>
        <v>0</v>
      </c>
      <c r="J12" s="17">
        <f t="shared" si="2"/>
        <v>60.33381642512077</v>
      </c>
      <c r="K12" s="17">
        <f t="shared" si="2"/>
        <v>9.056038647342994</v>
      </c>
      <c r="L12" s="17">
        <f t="shared" si="2"/>
        <v>12.397101449275363</v>
      </c>
      <c r="M12" s="17">
        <f t="shared" si="2"/>
        <v>97.97101449275362</v>
      </c>
      <c r="N12" s="17">
        <f t="shared" si="2"/>
        <v>25.30917874396135</v>
      </c>
      <c r="O12" s="17">
        <f t="shared" si="2"/>
        <v>0</v>
      </c>
      <c r="P12" s="17">
        <f t="shared" si="2"/>
        <v>0</v>
      </c>
      <c r="Q12" s="17">
        <f t="shared" si="2"/>
        <v>2.449275362318841</v>
      </c>
      <c r="R12" s="17">
        <f t="shared" si="2"/>
        <v>106.28599033816427</v>
      </c>
      <c r="S12" s="17">
        <f t="shared" si="2"/>
        <v>1.2246376811594204</v>
      </c>
      <c r="T12" s="17">
        <f t="shared" si="2"/>
        <v>0.7498550724637681</v>
      </c>
      <c r="U12" s="17">
        <f t="shared" si="2"/>
        <v>0.148463768115942</v>
      </c>
      <c r="V12" s="18">
        <f t="shared" si="2"/>
        <v>34.28985507246377</v>
      </c>
    </row>
    <row r="13" spans="25:47" ht="14.25"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6" spans="1:24" ht="45">
      <c r="A16" s="20"/>
      <c r="B16" s="21" t="s">
        <v>32</v>
      </c>
      <c r="C16" s="5" t="s">
        <v>33</v>
      </c>
      <c r="D16" s="5" t="s">
        <v>34</v>
      </c>
      <c r="E16" s="5" t="s">
        <v>35</v>
      </c>
      <c r="F16" s="5" t="s">
        <v>36</v>
      </c>
      <c r="G16" s="5" t="s">
        <v>37</v>
      </c>
      <c r="H16" s="5" t="s">
        <v>38</v>
      </c>
      <c r="I16" s="5" t="s">
        <v>39</v>
      </c>
      <c r="J16" s="5" t="s">
        <v>40</v>
      </c>
      <c r="K16" s="5" t="s">
        <v>41</v>
      </c>
      <c r="L16" s="5" t="s">
        <v>42</v>
      </c>
      <c r="M16" s="5" t="s">
        <v>43</v>
      </c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5" t="s">
        <v>49</v>
      </c>
      <c r="T16" s="5" t="s">
        <v>50</v>
      </c>
      <c r="U16" s="6" t="s">
        <v>51</v>
      </c>
      <c r="V16" s="7"/>
      <c r="W16" s="7"/>
      <c r="X16" s="7"/>
    </row>
    <row r="17" spans="1:21" ht="14.25">
      <c r="A17" s="9" t="s">
        <v>23</v>
      </c>
      <c r="B17" s="10">
        <f>65*'[1]ΣΥΣΤΑΣΗ ΤΡΟΦΙΜΩΝ'!V6</f>
        <v>0</v>
      </c>
      <c r="C17" s="10">
        <f>65*'[1]ΣΥΣΤΑΣΗ ΤΡΟΦΙΜΩΝ'!W6*0.8</f>
        <v>5.2</v>
      </c>
      <c r="D17" s="10">
        <f>65*'[1]ΣΥΣΤΑΣΗ ΤΡΟΦΙΜΩΝ'!X6*0.9</f>
        <v>1.755</v>
      </c>
      <c r="E17" s="10">
        <f>65*'[1]ΣΥΣΤΑΣΗ ΤΡΟΦΙΜΩΝ'!Y6</f>
        <v>0</v>
      </c>
      <c r="F17" s="10">
        <f>65*'[1]ΣΥΣΤΑΣΗ ΤΡΟΦΙΜΩΝ'!Z6*0.9</f>
        <v>40.95</v>
      </c>
      <c r="G17" s="10">
        <f>65*'[1]ΣΥΣΤΑΣΗ ΤΡΟΦΙΜΩΝ'!AA6</f>
        <v>9.75</v>
      </c>
      <c r="H17" s="10">
        <f>65*'[1]ΣΥΣΤΑΣΗ ΤΡΟΦΙΜΩΝ'!AB6</f>
        <v>0</v>
      </c>
      <c r="I17" s="10">
        <f>65*'[1]ΣΥΣΤΑΣΗ ΤΡΟΦΙΜΩΝ'!AC6</f>
        <v>2015</v>
      </c>
      <c r="J17" s="10">
        <f>65*'[1]ΣΥΣΤΑΣΗ ΤΡΟΦΙΜΩΝ'!AD6*0.7</f>
        <v>0</v>
      </c>
      <c r="K17" s="10">
        <f>65*'[1]ΣΥΣΤΑΣΗ ΤΡΟΦΙΜΩΝ'!AE6</f>
        <v>0</v>
      </c>
      <c r="L17" s="10">
        <f>65*'[1]ΣΥΣΤΑΣΗ ΤΡΟΦΙΜΩΝ'!AF6</f>
        <v>0</v>
      </c>
      <c r="M17" s="10">
        <f>65*'[1]ΣΥΣΤΑΣΗ ΤΡΟΦΙΜΩΝ'!AG6</f>
        <v>19.5</v>
      </c>
      <c r="N17" s="10">
        <f>'[1]ΣΥΣΤΑΣΗ ΤΡΟΦΙΜΩΝ'!AH6</f>
        <v>3.501945525291829</v>
      </c>
      <c r="O17" s="10">
        <f>'[1]ΣΥΣΤΑΣΗ ΤΡΟΦΙΜΩΝ'!AI6</f>
        <v>12.784880489160644</v>
      </c>
      <c r="P17" s="10">
        <f>'[1]ΣΥΣΤΑΣΗ ΤΡΟΦΙΜΩΝ'!AJ6</f>
        <v>83.71317398554753</v>
      </c>
      <c r="Q17" s="10">
        <f>'[1]ΣΥΣΤΑΣΗ ΤΡΟΦΙΜΩΝ'!AK6</f>
        <v>0.500277932184547</v>
      </c>
      <c r="R17" s="10">
        <f>'[1]ΣΥΣΤΑΣΗ ΤΡΟΦΙΜΩΝ'!AL6</f>
        <v>1.556420233463035</v>
      </c>
      <c r="S17" s="10">
        <f>65*'[1]ΣΥΣΤΑΣΗ ΤΡΟΦΙΜΩΝ'!AM6</f>
        <v>13</v>
      </c>
      <c r="T17" s="10">
        <f>65*'[1]ΣΥΣΤΑΣΗ ΤΡΟΦΙΜΩΝ'!AN6</f>
        <v>6.5</v>
      </c>
      <c r="U17" s="11">
        <f>65*'[1]ΣΥΣΤΑΣΗ ΤΡΟΦΙΜΩΝ'!AO6</f>
        <v>39</v>
      </c>
    </row>
    <row r="18" spans="1:21" ht="28.5">
      <c r="A18" s="12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ht="14.25">
      <c r="A19" s="12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</row>
    <row r="20" spans="1:21" ht="14.25">
      <c r="A20" s="12" t="s">
        <v>26</v>
      </c>
      <c r="B20" s="13" t="s">
        <v>27</v>
      </c>
      <c r="C20" s="13">
        <f>6*'[1]ΣΥΣΤΑΣΗ ΤΡΟΦΙΜΩΝ'!W27</f>
        <v>0</v>
      </c>
      <c r="D20" s="13">
        <f>6*'[1]ΣΥΣΤΑΣΗ ΤΡΟΦΙΜΩΝ'!X27</f>
        <v>0</v>
      </c>
      <c r="E20" s="13">
        <f>6*'[1]ΣΥΣΤΑΣΗ ΤΡΟΦΙΜΩΝ'!Y27</f>
        <v>0</v>
      </c>
      <c r="F20" s="13">
        <f>6*'[1]ΣΥΣΤΑΣΗ ΤΡΟΦΙΜΩΝ'!Z27</f>
        <v>0</v>
      </c>
      <c r="G20" s="13">
        <f>6*'[1]ΣΥΣΤΑΣΗ ΤΡΟΦΙΜΩΝ'!AA27</f>
        <v>0</v>
      </c>
      <c r="H20" s="13">
        <f>6*'[1]ΣΥΣΤΑΣΗ ΤΡΟΦΙΜΩΝ'!AB27</f>
        <v>0</v>
      </c>
      <c r="I20" s="13">
        <f>6*'[1]ΣΥΣΤΑΣΗ ΤΡΟΦΙΜΩΝ'!AC27</f>
        <v>0</v>
      </c>
      <c r="J20" s="13">
        <f>6*'[1]ΣΥΣΤΑΣΗ ΤΡΟΦΙΜΩΝ'!AD27</f>
        <v>0</v>
      </c>
      <c r="K20" s="13">
        <f>6*'[1]ΣΥΣΤΑΣΗ ΤΡΟΦΙΜΩΝ'!AE27</f>
        <v>0</v>
      </c>
      <c r="L20" s="13">
        <f>6*'[1]ΣΥΣΤΑΣΗ ΤΡΟΦΙΜΩΝ'!AF27</f>
        <v>0</v>
      </c>
      <c r="M20" s="13">
        <f>6*'[1]ΣΥΣΤΑΣΗ ΤΡΟΦΙΜΩΝ'!AG27</f>
        <v>0</v>
      </c>
      <c r="N20" s="13">
        <f>'[1]ΣΥΣΤΑΣΗ ΤΡΟΦΙΜΩΝ'!AH27</f>
        <v>0</v>
      </c>
      <c r="O20" s="13">
        <v>0</v>
      </c>
      <c r="P20" s="13">
        <f>'[1]ΣΥΣΤΑΣΗ ΤΡΟΦΙΜΩΝ'!AJ27</f>
        <v>100</v>
      </c>
      <c r="Q20" s="13">
        <f>'[1]ΣΥΣΤΑΣΗ ΤΡΟΦΙΜΩΝ'!AK27</f>
        <v>0</v>
      </c>
      <c r="R20" s="13">
        <f>'[1]ΣΥΣΤΑΣΗ ΤΡΟΦΙΜΩΝ'!AL27</f>
        <v>100</v>
      </c>
      <c r="S20" s="13">
        <f>6*'[1]ΣΥΣΤΑΣΗ ΤΡΟΦΙΜΩΝ'!AM27</f>
        <v>0</v>
      </c>
      <c r="T20" s="13">
        <f>6*'[1]ΣΥΣΤΑΣΗ ΤΡΟΦΙΜΩΝ'!AN27</f>
        <v>0</v>
      </c>
      <c r="U20" s="14">
        <f>6*'[1]ΣΥΣΤΑΣΗ ΤΡΟΦΙΜΩΝ'!AO27</f>
        <v>0</v>
      </c>
    </row>
    <row r="21" spans="1:21" ht="14.25">
      <c r="A21" s="12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</row>
    <row r="22" spans="1:21" ht="14.25">
      <c r="A22" s="15" t="s">
        <v>29</v>
      </c>
      <c r="B22" s="13">
        <f aca="true" t="shared" si="3" ref="B22:M22">SUM(B17:B21)</f>
        <v>0</v>
      </c>
      <c r="C22" s="13">
        <f t="shared" si="3"/>
        <v>5.2</v>
      </c>
      <c r="D22" s="13">
        <f t="shared" si="3"/>
        <v>1.755</v>
      </c>
      <c r="E22" s="13">
        <f t="shared" si="3"/>
        <v>0</v>
      </c>
      <c r="F22" s="13">
        <f t="shared" si="3"/>
        <v>40.95</v>
      </c>
      <c r="G22" s="13">
        <f t="shared" si="3"/>
        <v>9.75</v>
      </c>
      <c r="H22" s="13">
        <f t="shared" si="3"/>
        <v>0</v>
      </c>
      <c r="I22" s="13">
        <f t="shared" si="3"/>
        <v>2015</v>
      </c>
      <c r="J22" s="13">
        <f t="shared" si="3"/>
        <v>0</v>
      </c>
      <c r="K22" s="13">
        <f t="shared" si="3"/>
        <v>0</v>
      </c>
      <c r="L22" s="13">
        <f t="shared" si="3"/>
        <v>0</v>
      </c>
      <c r="M22" s="13">
        <f t="shared" si="3"/>
        <v>19.5</v>
      </c>
      <c r="N22" s="22">
        <f>9*G10*100/C10</f>
        <v>3.1613077546609025</v>
      </c>
      <c r="O22" s="22">
        <f>4*F10*100/C10</f>
        <v>11.541282278920756</v>
      </c>
      <c r="P22" s="22">
        <f>4*E10*100/C10</f>
        <v>85.29740996641834</v>
      </c>
      <c r="Q22" s="13">
        <f>9*S22*100/C10</f>
        <v>0.4516153935229861</v>
      </c>
      <c r="R22" s="13">
        <f>4*K10*100/C10</f>
        <v>11.132126452310187</v>
      </c>
      <c r="S22" s="13">
        <f>SUM(S17:S21)</f>
        <v>13</v>
      </c>
      <c r="T22" s="13">
        <f>SUM(T17:T21)</f>
        <v>6.5</v>
      </c>
      <c r="U22" s="14">
        <f>SUM(U17:U21)</f>
        <v>39</v>
      </c>
    </row>
    <row r="23" spans="1:21" ht="28.5">
      <c r="A23" s="15" t="s">
        <v>30</v>
      </c>
      <c r="B23" s="13">
        <f aca="true" t="shared" si="4" ref="B23:M23">100*B22/$B$10</f>
        <v>0</v>
      </c>
      <c r="C23" s="13">
        <f t="shared" si="4"/>
        <v>0.050241545893719805</v>
      </c>
      <c r="D23" s="13">
        <f t="shared" si="4"/>
        <v>0.016956521739130436</v>
      </c>
      <c r="E23" s="13">
        <f t="shared" si="4"/>
        <v>0</v>
      </c>
      <c r="F23" s="13">
        <f t="shared" si="4"/>
        <v>0.3956521739130435</v>
      </c>
      <c r="G23" s="13">
        <f t="shared" si="4"/>
        <v>0.09420289855072464</v>
      </c>
      <c r="H23" s="13">
        <f t="shared" si="4"/>
        <v>0</v>
      </c>
      <c r="I23" s="13">
        <f t="shared" si="4"/>
        <v>19.468599033816425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0.18840579710144928</v>
      </c>
      <c r="N23" s="13"/>
      <c r="O23" s="13"/>
      <c r="P23" s="13"/>
      <c r="Q23" s="13"/>
      <c r="R23" s="13"/>
      <c r="S23" s="13">
        <f>100*S22/$B$10</f>
        <v>0.12560386473429952</v>
      </c>
      <c r="T23" s="13">
        <f>100*T22/$B$10</f>
        <v>0.06280193236714976</v>
      </c>
      <c r="U23" s="14">
        <f>100*U22/$B$10</f>
        <v>0.37681159420289856</v>
      </c>
    </row>
    <row r="24" spans="1:21" ht="42.75">
      <c r="A24" s="16" t="s">
        <v>31</v>
      </c>
      <c r="B24" s="17">
        <f aca="true" t="shared" si="5" ref="B24:M24">130*B23/100</f>
        <v>0</v>
      </c>
      <c r="C24" s="17">
        <f t="shared" si="5"/>
        <v>0.06531400966183575</v>
      </c>
      <c r="D24" s="17">
        <f t="shared" si="5"/>
        <v>0.022043478260869567</v>
      </c>
      <c r="E24" s="17">
        <f t="shared" si="5"/>
        <v>0</v>
      </c>
      <c r="F24" s="17">
        <f t="shared" si="5"/>
        <v>0.5143478260869565</v>
      </c>
      <c r="G24" s="17">
        <f t="shared" si="5"/>
        <v>0.12246376811594203</v>
      </c>
      <c r="H24" s="17">
        <f t="shared" si="5"/>
        <v>0</v>
      </c>
      <c r="I24" s="17">
        <f t="shared" si="5"/>
        <v>25.30917874396135</v>
      </c>
      <c r="J24" s="17">
        <f t="shared" si="5"/>
        <v>0</v>
      </c>
      <c r="K24" s="17">
        <f t="shared" si="5"/>
        <v>0</v>
      </c>
      <c r="L24" s="17">
        <f t="shared" si="5"/>
        <v>0</v>
      </c>
      <c r="M24" s="17">
        <f t="shared" si="5"/>
        <v>0.24492753623188407</v>
      </c>
      <c r="N24" s="17"/>
      <c r="O24" s="17"/>
      <c r="P24" s="17"/>
      <c r="Q24" s="17"/>
      <c r="R24" s="17"/>
      <c r="S24" s="17">
        <f>130*S23/100</f>
        <v>0.1632850241545894</v>
      </c>
      <c r="T24" s="17">
        <f>130*T23/100</f>
        <v>0.0816425120772947</v>
      </c>
      <c r="U24" s="18">
        <f>130*U23/100</f>
        <v>0.48985507246376814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2011-08-06T18:28:50Z</dcterms:created>
  <dcterms:modified xsi:type="dcterms:W3CDTF">2011-08-06T18:29:11Z</dcterms:modified>
  <cp:category/>
  <cp:version/>
  <cp:contentType/>
  <cp:contentStatus/>
</cp:coreProperties>
</file>