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Λουκούμια γάμο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<sst xmlns="http://schemas.openxmlformats.org/spreadsheetml/2006/main" count="73" uniqueCount="56">
  <si>
    <t>ΛΟΥΚΟΥΜΙΑ ΓΑΜΟΥ</t>
  </si>
  <si>
    <t>Τρόπος παρασεκευής: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</si>
  <si>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</si>
  <si>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</si>
  <si>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</si>
  <si>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</si>
  <si>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</si>
  <si>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</si>
  <si>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</si>
  <si>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</si>
  <si>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</si>
  <si>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</si>
  <si>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</si>
  <si>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</si>
  <si>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</si>
  <si>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</si>
  <si>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</si>
  <si>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</si>
  <si>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</si>
  <si>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</si>
  <si>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</si>
  <si>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</si>
  <si>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</si>
  <si>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σιμιγδάλι</t>
  </si>
  <si>
    <t>2 πακέτα βούτυρο ανάλατο</t>
  </si>
  <si>
    <t>νερό για ζύμωμα</t>
  </si>
  <si>
    <t>1 κομμάτι κανέλα</t>
  </si>
  <si>
    <t>5-6 γαρίφαλλα</t>
  </si>
  <si>
    <t>3 φλιτζ αμύγδαλα</t>
  </si>
  <si>
    <t>1 κ.σ. κανέλα</t>
  </si>
  <si>
    <t>1/3 φλτιζ βούτυρο λιωμένο</t>
  </si>
  <si>
    <t>ανθόνερο</t>
  </si>
  <si>
    <t>ζάχαρη άχνη για πασπάλισμα</t>
  </si>
  <si>
    <t>tr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</si>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</sst>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17">
          <cell r="B17">
            <v>737</v>
          </cell>
          <cell r="C17">
            <v>15.6</v>
          </cell>
          <cell r="D17" t="str">
            <v>tr</v>
          </cell>
          <cell r="E17">
            <v>0.5</v>
          </cell>
          <cell r="F17">
            <v>81.7</v>
          </cell>
          <cell r="G17">
            <v>0</v>
          </cell>
          <cell r="H17">
            <v>230</v>
          </cell>
          <cell r="I17">
            <v>0</v>
          </cell>
          <cell r="J17" t="str">
            <v>tr</v>
          </cell>
          <cell r="K17">
            <v>15</v>
          </cell>
          <cell r="L17">
            <v>24</v>
          </cell>
          <cell r="M17">
            <v>2</v>
          </cell>
          <cell r="P17">
            <v>11</v>
          </cell>
          <cell r="Q17">
            <v>15</v>
          </cell>
          <cell r="R17">
            <v>0.2</v>
          </cell>
          <cell r="S17">
            <v>0.1</v>
          </cell>
          <cell r="T17">
            <v>0.03</v>
          </cell>
          <cell r="U17" t="str">
            <v>tr</v>
          </cell>
          <cell r="V17">
            <v>38</v>
          </cell>
          <cell r="W17" t="str">
            <v>tr</v>
          </cell>
          <cell r="X17">
            <v>0.02</v>
          </cell>
          <cell r="Y17">
            <v>430</v>
          </cell>
          <cell r="Z17" t="str">
            <v>tr</v>
          </cell>
          <cell r="AA17" t="str">
            <v>tr</v>
          </cell>
          <cell r="AB17" t="str">
            <v>tr</v>
          </cell>
          <cell r="AC17" t="str">
            <v>tr</v>
          </cell>
          <cell r="AD17" t="str">
            <v>tr</v>
          </cell>
          <cell r="AE17">
            <v>815</v>
          </cell>
          <cell r="AF17">
            <v>0.76</v>
          </cell>
          <cell r="AG17">
            <v>2</v>
          </cell>
          <cell r="AH17">
            <v>99.76933514246947</v>
          </cell>
          <cell r="AI17">
            <v>0.27137042062415195</v>
          </cell>
          <cell r="AK17">
            <v>65.94301221166893</v>
          </cell>
          <cell r="AM17">
            <v>54</v>
          </cell>
          <cell r="AN17">
            <v>19.8</v>
          </cell>
          <cell r="AO17">
            <v>2.6</v>
          </cell>
        </row>
        <row r="27">
          <cell r="B27">
            <v>420</v>
          </cell>
          <cell r="D27">
            <v>105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Q27">
            <v>2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70" zoomScaleNormal="70" zoomScalePageLayoutView="70" workbookViewId="0" topLeftCell="D40">
      <selection activeCell="B15" sqref="B15"/>
    </sheetView>
  </sheetViews>
  <sheetFormatPr defaultColWidth="9.140625" defaultRowHeight="15"/>
  <cols>
    <col min="1" max="1" width="29.57421875" style="18" customWidth="1"/>
    <col min="2" max="3" width="9.140625" style="8" customWidth="1"/>
    <col min="4" max="4" width="10.57421875" style="8" customWidth="1"/>
    <col min="5" max="5" width="15.8515625" style="8" customWidth="1"/>
    <col min="6" max="12" width="9.140625" style="8" customWidth="1"/>
    <col min="13" max="13" width="13.421875" style="8" customWidth="1"/>
    <col min="14" max="14" width="12.7109375" style="8" customWidth="1"/>
    <col min="15" max="15" width="9.140625" style="8" customWidth="1"/>
    <col min="16" max="16" width="14.00390625" style="8" customWidth="1"/>
    <col min="17" max="17" width="11.28125" style="8" customWidth="1"/>
    <col min="18" max="19" width="10.57421875" style="8" customWidth="1"/>
    <col min="20" max="21" width="9.140625" style="8" customWidth="1"/>
    <col min="22" max="22" width="10.42187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</row>
    <row r="5" spans="1:22" ht="14.25">
      <c r="A5" s="9" t="s">
        <v>23</v>
      </c>
      <c r="B5" s="10">
        <v>1000</v>
      </c>
      <c r="C5" s="10">
        <f>10*'[1]ΣΥΣΤΑΣΗ ΤΡΟΦΙΜΩΝ'!B78</f>
        <v>3600</v>
      </c>
      <c r="D5" s="10">
        <f>10*'[1]ΣΥΣΤΑΣΗ ΤΡΟΦΙΜΩΝ'!C78</f>
        <v>126.7</v>
      </c>
      <c r="E5" s="10">
        <f>10*'[1]ΣΥΣΤΑΣΗ ΤΡΟΦΙΜΩΝ'!D78</f>
        <v>728.3</v>
      </c>
      <c r="F5" s="10">
        <f>10*'[1]ΣΥΣΤΑΣΗ ΤΡΟΦΙΜΩΝ'!E78</f>
        <v>126.8</v>
      </c>
      <c r="G5" s="10">
        <f>10*'[1]ΣΥΣΤΑΣΗ ΤΡΟΦΙΜΩΝ'!F78</f>
        <v>10.5</v>
      </c>
      <c r="H5" s="10">
        <f>10*'[1]ΣΥΣΤΑΣΗ ΤΡΟΦΙΜΩΝ'!G78</f>
        <v>0</v>
      </c>
      <c r="I5" s="10">
        <f>10*'[1]ΣΥΣΤΑΣΗ ΤΡΟΦΙΜΩΝ'!H78</f>
        <v>0</v>
      </c>
      <c r="J5" s="10">
        <f>10*'[1]ΣΥΣΤΑΣΗ ΤΡΟΦΙΜΩΝ'!I78</f>
        <v>0</v>
      </c>
      <c r="K5" s="10">
        <f>10*'[1]ΣΥΣΤΑΣΗ ΤΡΟΦΙΜΩΝ'!J78</f>
        <v>0</v>
      </c>
      <c r="L5" s="10">
        <f>10*'[1]ΣΥΣΤΑΣΗ ΤΡΟΦΙΜΩΝ'!K78</f>
        <v>170</v>
      </c>
      <c r="M5" s="10">
        <f>10*'[1]ΣΥΣΤΑΣΗ ΤΡΟΦΙΜΩΝ'!L78</f>
        <v>1360</v>
      </c>
      <c r="N5" s="10">
        <f>10*'[1]ΣΥΣΤΑΣΗ ΤΡΟΦΙΜΩΝ'!M78</f>
        <v>470</v>
      </c>
      <c r="O5" s="10">
        <f>10*'[1]ΣΥΣΤΑΣΗ ΤΡΟΦΙΜΩΝ'!N78</f>
        <v>0</v>
      </c>
      <c r="P5" s="10">
        <f>10*'[1]ΣΥΣΤΑΣΗ ΤΡΟΦΙΜΩΝ'!O78</f>
        <v>6.1899999999999995</v>
      </c>
      <c r="Q5" s="10">
        <f>10*'[1]ΣΥΣΤΑΣΗ ΤΡΟΦΙΜΩΝ'!P78</f>
        <v>10</v>
      </c>
      <c r="R5" s="10">
        <f>10*'[1]ΣΥΣΤΑΣΗ ΤΡΟΦΙΜΩΝ'!Q78</f>
        <v>1860</v>
      </c>
      <c r="S5" s="10">
        <f>10*'[1]ΣΥΣΤΑΣΗ ΤΡΟΦΙΜΩΝ'!R78</f>
        <v>12.3</v>
      </c>
      <c r="T5" s="10">
        <f>10*'[1]ΣΥΣΤΑΣΗ ΤΡΟΦΙΜΩΝ'!S78</f>
        <v>10.5</v>
      </c>
      <c r="U5" s="10">
        <f>10*'[1]ΣΥΣΤΑΣΗ ΤΡΟΦΙΜΩΝ'!T78</f>
        <v>1.8900000000000001</v>
      </c>
      <c r="V5" s="11">
        <f>10*'[1]ΣΥΣΤΑΣΗ ΤΡΟΦΙΜΩΝ'!U78</f>
        <v>0</v>
      </c>
    </row>
    <row r="6" spans="1:22" ht="14.25">
      <c r="A6" s="12" t="s">
        <v>24</v>
      </c>
      <c r="B6" s="13">
        <v>450</v>
      </c>
      <c r="C6" s="13">
        <f>4.5*'[1]ΣΥΣΤΑΣΗ ΤΡΟΦΙΜΩΝ'!B17</f>
        <v>3316.5</v>
      </c>
      <c r="D6" s="13">
        <f>4.5*'[1]ΣΥΣΤΑΣΗ ΤΡΟΦΙΜΩΝ'!C17</f>
        <v>70.2</v>
      </c>
      <c r="E6" s="13" t="str">
        <f>'[1]ΣΥΣΤΑΣΗ ΤΡΟΦΙΜΩΝ'!D17</f>
        <v>tr</v>
      </c>
      <c r="F6" s="13">
        <f>4.5*'[1]ΣΥΣΤΑΣΗ ΤΡΟΦΙΜΩΝ'!E17</f>
        <v>2.25</v>
      </c>
      <c r="G6" s="13">
        <f>4.5*'[1]ΣΥΣΤΑΣΗ ΤΡΟΦΙΜΩΝ'!F17</f>
        <v>367.65000000000003</v>
      </c>
      <c r="H6" s="13">
        <f>4.5*'[1]ΣΥΣΤΑΣΗ ΤΡΟΦΙΜΩΝ'!G17</f>
        <v>0</v>
      </c>
      <c r="I6" s="13">
        <f>4.5*'[1]ΣΥΣΤΑΣΗ ΤΡΟΦΙΜΩΝ'!H17</f>
        <v>1035</v>
      </c>
      <c r="J6" s="13">
        <f>4.5*'[1]ΣΥΣΤΑΣΗ ΤΡΟΦΙΜΩΝ'!I17</f>
        <v>0</v>
      </c>
      <c r="K6" s="13" t="str">
        <f>'[1]ΣΥΣΤΑΣΗ ΤΡΟΦΙΜΩΝ'!J17</f>
        <v>tr</v>
      </c>
      <c r="L6" s="13">
        <f>4.5*'[1]ΣΥΣΤΑΣΗ ΤΡΟΦΙΜΩΝ'!K17</f>
        <v>67.5</v>
      </c>
      <c r="M6" s="13">
        <f>4.5*'[1]ΣΥΣΤΑΣΗ ΤΡΟΦΙΜΩΝ'!L17</f>
        <v>108</v>
      </c>
      <c r="N6" s="13">
        <f>4.5*'[1]ΣΥΣΤΑΣΗ ΤΡΟΦΙΜΩΝ'!M17</f>
        <v>9</v>
      </c>
      <c r="O6" s="13">
        <f>4.5*'[1]ΣΥΣΤΑΣΗ ΤΡΟΦΙΜΩΝ'!N17</f>
        <v>0</v>
      </c>
      <c r="P6" s="13">
        <f>4.5*'[1]ΣΥΣΤΑΣΗ ΤΡΟΦΙΜΩΝ'!O17</f>
        <v>0</v>
      </c>
      <c r="Q6" s="13">
        <f>4.5*'[1]ΣΥΣΤΑΣΗ ΤΡΟΦΙΜΩΝ'!P17</f>
        <v>49.5</v>
      </c>
      <c r="R6" s="13">
        <f>4.5*'[1]ΣΥΣΤΑΣΗ ΤΡΟΦΙΜΩΝ'!Q17</f>
        <v>67.5</v>
      </c>
      <c r="S6" s="13">
        <f>4.5*'[1]ΣΥΣΤΑΣΗ ΤΡΟΦΙΜΩΝ'!R17</f>
        <v>0.9</v>
      </c>
      <c r="T6" s="13">
        <f>4.5*'[1]ΣΥΣΤΑΣΗ ΤΡΟΦΙΜΩΝ'!S17</f>
        <v>0.45</v>
      </c>
      <c r="U6" s="13">
        <f>4.5*'[1]ΣΥΣΤΑΣΗ ΤΡΟΦΙΜΩΝ'!T17</f>
        <v>0.135</v>
      </c>
      <c r="V6" s="14" t="str">
        <f>'[1]ΣΥΣΤΑΣΗ ΤΡΟΦΙΜΩΝ'!U17</f>
        <v>tr</v>
      </c>
    </row>
    <row r="7" spans="1:22" ht="14.25">
      <c r="A7" s="12" t="s">
        <v>25</v>
      </c>
      <c r="B7" s="13">
        <v>360</v>
      </c>
      <c r="C7" s="13"/>
      <c r="D7" s="13">
        <v>360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ht="14.25">
      <c r="A8" s="12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2" t="s">
        <v>27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ht="14.25">
      <c r="A10" s="12" t="s">
        <v>28</v>
      </c>
      <c r="B10" s="13">
        <v>600</v>
      </c>
      <c r="C10" s="13">
        <f>6*'[1]ΣΥΣΤΑΣΗ ΤΡΟΦΙΜΩΝ'!B8</f>
        <v>3966</v>
      </c>
      <c r="D10" s="13">
        <f>6*'[1]ΣΥΣΤΑΣΗ ΤΡΟΦΙΜΩΝ'!C8</f>
        <v>22.200000000000003</v>
      </c>
      <c r="E10" s="13">
        <f>6*'[1]ΣΥΣΤΑΣΗ ΤΡΟΦΙΜΩΝ'!D8</f>
        <v>120</v>
      </c>
      <c r="F10" s="13">
        <f>6*'[1]ΣΥΣΤΑΣΗ ΤΡΟΦΙΜΩΝ'!E8</f>
        <v>96.60000000000001</v>
      </c>
      <c r="G10" s="13">
        <f>6*'[1]ΣΥΣΤΑΣΗ ΤΡΟΦΙΜΩΝ'!F8</f>
        <v>344.4</v>
      </c>
      <c r="H10" s="13">
        <f>6*'[1]ΣΥΣΤΑΣΗ ΤΡΟΦΙΜΩΝ'!G8</f>
        <v>16.200000000000003</v>
      </c>
      <c r="I10" s="13">
        <f>6*'[1]ΣΥΣΤΑΣΗ ΤΡΟΦΙΜΩΝ'!H8</f>
        <v>0</v>
      </c>
      <c r="J10" s="13">
        <f>6*'[1]ΣΥΣΤΑΣΗ ΤΡΟΦΙΜΩΝ'!I8</f>
        <v>0</v>
      </c>
      <c r="K10" s="13">
        <f>6*'[1]ΣΥΣΤΑΣΗ ΤΡΟΦΙΜΩΝ'!J8</f>
        <v>0</v>
      </c>
      <c r="L10" s="13">
        <f>6*'[1]ΣΥΣΤΑΣΗ ΤΡΟΦΙΜΩΝ'!K8</f>
        <v>1368</v>
      </c>
      <c r="M10" s="13">
        <f>6*'[1]ΣΥΣΤΑΣΗ ΤΡΟΦΙΜΩΝ'!L8</f>
        <v>2688</v>
      </c>
      <c r="N10" s="13">
        <f>6*'[1]ΣΥΣΤΑΣΗ ΤΡΟΦΙΜΩΝ'!M8</f>
        <v>0</v>
      </c>
      <c r="O10" s="13">
        <f>6*'[1]ΣΥΣΤΑΣΗ ΤΡΟΦΙΜΩΝ'!N8</f>
        <v>0</v>
      </c>
      <c r="P10" s="13">
        <f>6*'[1]ΣΥΣΤΑΣΗ ΤΡΟΦΙΜΩΝ'!O8</f>
        <v>0</v>
      </c>
      <c r="Q10" s="13">
        <f>6*'[1]ΣΥΣΤΑΣΗ ΤΡΟΦΙΜΩΝ'!P8</f>
        <v>26.400000000000002</v>
      </c>
      <c r="R10" s="13">
        <f>6*'[1]ΣΥΣΤΑΣΗ ΤΡΟΦΙΜΩΝ'!Q8</f>
        <v>4758</v>
      </c>
      <c r="S10" s="13">
        <f>6*'[1]ΣΥΣΤΑΣΗ ΤΡΟΦΙΜΩΝ'!R8</f>
        <v>26.400000000000002</v>
      </c>
      <c r="T10" s="13">
        <f>6*'[1]ΣΥΣΤΑΣΗ ΤΡΟΦΙΜΩΝ'!S8</f>
        <v>0</v>
      </c>
      <c r="U10" s="13">
        <f>6*'[1]ΣΥΣΤΑΣΗ ΤΡΟΦΙΜΩΝ'!T8</f>
        <v>0</v>
      </c>
      <c r="V10" s="14">
        <f>6*'[1]ΣΥΣΤΑΣΗ ΤΡΟΦΙΜΩΝ'!U8</f>
        <v>0</v>
      </c>
    </row>
    <row r="11" spans="1:22" ht="14.25">
      <c r="A11" s="12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14.25">
      <c r="A12" s="12" t="s">
        <v>30</v>
      </c>
      <c r="B12" s="13">
        <v>75</v>
      </c>
      <c r="C12" s="13">
        <f>0.75*'[1]ΣΥΣΤΑΣΗ ΤΡΟΦΙΜΩΝ'!B17</f>
        <v>552.75</v>
      </c>
      <c r="D12" s="13">
        <f>0.75*'[1]ΣΥΣΤΑΣΗ ΤΡΟΦΙΜΩΝ'!C17</f>
        <v>11.7</v>
      </c>
      <c r="E12" s="13" t="str">
        <f>'[1]ΣΥΣΤΑΣΗ ΤΡΟΦΙΜΩΝ'!D17</f>
        <v>tr</v>
      </c>
      <c r="F12" s="13">
        <f>0.75*'[1]ΣΥΣΤΑΣΗ ΤΡΟΦΙΜΩΝ'!E17</f>
        <v>0.375</v>
      </c>
      <c r="G12" s="13">
        <f>0.75*'[1]ΣΥΣΤΑΣΗ ΤΡΟΦΙΜΩΝ'!F17</f>
        <v>61.275000000000006</v>
      </c>
      <c r="H12" s="13">
        <f>0.75*'[1]ΣΥΣΤΑΣΗ ΤΡΟΦΙΜΩΝ'!G17</f>
        <v>0</v>
      </c>
      <c r="I12" s="13">
        <f>0.75*'[1]ΣΥΣΤΑΣΗ ΤΡΟΦΙΜΩΝ'!H17</f>
        <v>172.5</v>
      </c>
      <c r="J12" s="13">
        <f>0.75*'[1]ΣΥΣΤΑΣΗ ΤΡΟΦΙΜΩΝ'!I17</f>
        <v>0</v>
      </c>
      <c r="K12" s="13" t="str">
        <f>'[1]ΣΥΣΤΑΣΗ ΤΡΟΦΙΜΩΝ'!J17</f>
        <v>tr</v>
      </c>
      <c r="L12" s="13">
        <f>0.75*'[1]ΣΥΣΤΑΣΗ ΤΡΟΦΙΜΩΝ'!K17</f>
        <v>11.25</v>
      </c>
      <c r="M12" s="13">
        <f>0.75*'[1]ΣΥΣΤΑΣΗ ΤΡΟΦΙΜΩΝ'!L17</f>
        <v>18</v>
      </c>
      <c r="N12" s="13">
        <f>0.75*'[1]ΣΥΣΤΑΣΗ ΤΡΟΦΙΜΩΝ'!M17</f>
        <v>1.5</v>
      </c>
      <c r="O12" s="13">
        <f>0.75*'[1]ΣΥΣΤΑΣΗ ΤΡΟΦΙΜΩΝ'!N17</f>
        <v>0</v>
      </c>
      <c r="P12" s="13">
        <f>0.75*'[1]ΣΥΣΤΑΣΗ ΤΡΟΦΙΜΩΝ'!O17</f>
        <v>0</v>
      </c>
      <c r="Q12" s="13">
        <f>0.75*'[1]ΣΥΣΤΑΣΗ ΤΡΟΦΙΜΩΝ'!P17</f>
        <v>8.25</v>
      </c>
      <c r="R12" s="13">
        <f>0.75*'[1]ΣΥΣΤΑΣΗ ΤΡΟΦΙΜΩΝ'!Q17</f>
        <v>11.25</v>
      </c>
      <c r="S12" s="13">
        <f>0.75*'[1]ΣΥΣΤΑΣΗ ΤΡΟΦΙΜΩΝ'!R17</f>
        <v>0.15000000000000002</v>
      </c>
      <c r="T12" s="13">
        <f>0.75*'[1]ΣΥΣΤΑΣΗ ΤΡΟΦΙΜΩΝ'!S17</f>
        <v>0.07500000000000001</v>
      </c>
      <c r="U12" s="13">
        <f>0.75*'[1]ΣΥΣΤΑΣΗ ΤΡΟΦΙΜΩΝ'!T17</f>
        <v>0.0225</v>
      </c>
      <c r="V12" s="14" t="str">
        <f>'[1]ΣΥΣΤΑΣΗ ΤΡΟΦΙΜΩΝ'!U17</f>
        <v>tr</v>
      </c>
    </row>
    <row r="13" spans="1:22" ht="14.25">
      <c r="A13" s="12" t="s">
        <v>31</v>
      </c>
      <c r="B13" s="13">
        <v>120</v>
      </c>
      <c r="C13" s="13"/>
      <c r="D13" s="13">
        <v>120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4.25">
      <c r="A14" s="12" t="s">
        <v>32</v>
      </c>
      <c r="B14" s="13">
        <v>500</v>
      </c>
      <c r="C14" s="13">
        <f>5*'[1]ΣΥΣΤΑΣΗ ΤΡΟΦΙΜΩΝ'!B27</f>
        <v>2100</v>
      </c>
      <c r="D14" s="13" t="s">
        <v>33</v>
      </c>
      <c r="E14" s="13">
        <f>5*'[1]ΣΥΣΤΑΣΗ ΤΡΟΦΙΜΩΝ'!D27</f>
        <v>525</v>
      </c>
      <c r="F14" s="13" t="s">
        <v>33</v>
      </c>
      <c r="G14" s="13">
        <f>5*'[1]ΣΥΣΤΑΣΗ ΤΡΟΦΙΜΩΝ'!F27</f>
        <v>0</v>
      </c>
      <c r="H14" s="13">
        <f>5*'[1]ΣΥΣΤΑΣΗ ΤΡΟΦΙΜΩΝ'!G27</f>
        <v>0</v>
      </c>
      <c r="I14" s="13">
        <f>5*'[1]ΣΥΣΤΑΣΗ ΤΡΟΦΙΜΩΝ'!H27</f>
        <v>0</v>
      </c>
      <c r="J14" s="13">
        <f>5*'[1]ΣΥΣΤΑΣΗ ΤΡΟΦΙΜΩΝ'!I27</f>
        <v>0</v>
      </c>
      <c r="K14" s="13">
        <f>5*'[1]ΣΥΣΤΑΣΗ ΤΡΟΦΙΜΩΝ'!J27</f>
        <v>525</v>
      </c>
      <c r="L14" s="13">
        <f>5*'[1]ΣΥΣΤΑΣΗ ΤΡΟΦΙΜΩΝ'!K27</f>
        <v>10</v>
      </c>
      <c r="M14" s="13" t="s">
        <v>33</v>
      </c>
      <c r="N14" s="13" t="s">
        <v>33</v>
      </c>
      <c r="O14" s="13">
        <f>5*'[1]ΣΥΣΤΑΣΗ ΤΡΟΦΙΜΩΝ'!N27</f>
        <v>0</v>
      </c>
      <c r="P14" s="13">
        <f>5*'[1]ΣΥΣΤΑΣΗ ΤΡΟΦΙΜΩΝ'!O27</f>
        <v>0</v>
      </c>
      <c r="Q14" s="13" t="s">
        <v>33</v>
      </c>
      <c r="R14" s="13">
        <f>5*'[1]ΣΥΣΤΑΣΗ ΤΡΟΦΙΜΩΝ'!Q27</f>
        <v>10</v>
      </c>
      <c r="S14" s="13" t="s">
        <v>33</v>
      </c>
      <c r="T14" s="13">
        <f>5*'[1]ΣΥΣΤΑΣΗ ΤΡΟΦΙΜΩΝ'!S27</f>
        <v>1</v>
      </c>
      <c r="U14" s="13">
        <f>5*'[1]ΣΥΣΤΑΣΗ ΤΡΟΦΙΜΩΝ'!T27</f>
        <v>0.1</v>
      </c>
      <c r="V14" s="14" t="str">
        <f>'[1]ΣΥΣΤΑΣΗ ΤΡΟΦΙΜΩΝ'!U27</f>
        <v>tr</v>
      </c>
    </row>
    <row r="15" spans="1:22" ht="14.25">
      <c r="A15" s="12" t="s">
        <v>34</v>
      </c>
      <c r="B15" s="13">
        <f aca="true" t="shared" si="0" ref="B15:V15">SUM(B5:B14)</f>
        <v>3105</v>
      </c>
      <c r="C15" s="13">
        <f t="shared" si="0"/>
        <v>13535.25</v>
      </c>
      <c r="D15" s="13">
        <f t="shared" si="0"/>
        <v>710.8000000000001</v>
      </c>
      <c r="E15" s="13">
        <f t="shared" si="0"/>
        <v>1373.3</v>
      </c>
      <c r="F15" s="13">
        <f t="shared" si="0"/>
        <v>226.02500000000003</v>
      </c>
      <c r="G15" s="13">
        <f t="shared" si="0"/>
        <v>783.8249999999999</v>
      </c>
      <c r="H15" s="13">
        <f t="shared" si="0"/>
        <v>16.200000000000003</v>
      </c>
      <c r="I15" s="13">
        <f t="shared" si="0"/>
        <v>1207.5</v>
      </c>
      <c r="J15" s="13">
        <f t="shared" si="0"/>
        <v>0</v>
      </c>
      <c r="K15" s="13">
        <f t="shared" si="0"/>
        <v>525</v>
      </c>
      <c r="L15" s="13">
        <f t="shared" si="0"/>
        <v>1626.75</v>
      </c>
      <c r="M15" s="13">
        <f t="shared" si="0"/>
        <v>4174</v>
      </c>
      <c r="N15" s="13">
        <f t="shared" si="0"/>
        <v>480.5</v>
      </c>
      <c r="O15" s="13">
        <f t="shared" si="0"/>
        <v>0</v>
      </c>
      <c r="P15" s="13">
        <f t="shared" si="0"/>
        <v>6.1899999999999995</v>
      </c>
      <c r="Q15" s="13">
        <f t="shared" si="0"/>
        <v>94.15</v>
      </c>
      <c r="R15" s="13">
        <f t="shared" si="0"/>
        <v>6706.75</v>
      </c>
      <c r="S15" s="13">
        <f t="shared" si="0"/>
        <v>39.75</v>
      </c>
      <c r="T15" s="13">
        <f t="shared" si="0"/>
        <v>12.024999999999999</v>
      </c>
      <c r="U15" s="13">
        <f t="shared" si="0"/>
        <v>2.1475000000000004</v>
      </c>
      <c r="V15" s="14">
        <f t="shared" si="0"/>
        <v>0</v>
      </c>
    </row>
    <row r="16" spans="1:22" ht="28.5">
      <c r="A16" s="15" t="s">
        <v>35</v>
      </c>
      <c r="B16" s="16">
        <v>100</v>
      </c>
      <c r="C16" s="16">
        <f aca="true" t="shared" si="1" ref="C16:V16">100*C15/$B$15</f>
        <v>435.9178743961353</v>
      </c>
      <c r="D16" s="16">
        <f t="shared" si="1"/>
        <v>22.89210950080515</v>
      </c>
      <c r="E16" s="16">
        <f t="shared" si="1"/>
        <v>44.22866344605475</v>
      </c>
      <c r="F16" s="16">
        <f t="shared" si="1"/>
        <v>7.279388083735911</v>
      </c>
      <c r="G16" s="16">
        <f t="shared" si="1"/>
        <v>25.243961352657006</v>
      </c>
      <c r="H16" s="16">
        <f t="shared" si="1"/>
        <v>0.5217391304347827</v>
      </c>
      <c r="I16" s="16">
        <f t="shared" si="1"/>
        <v>38.888888888888886</v>
      </c>
      <c r="J16" s="16">
        <f t="shared" si="1"/>
        <v>0</v>
      </c>
      <c r="K16" s="16">
        <f t="shared" si="1"/>
        <v>16.908212560386474</v>
      </c>
      <c r="L16" s="16">
        <f t="shared" si="1"/>
        <v>52.391304347826086</v>
      </c>
      <c r="M16" s="16">
        <f t="shared" si="1"/>
        <v>134.42834138486313</v>
      </c>
      <c r="N16" s="16">
        <f t="shared" si="1"/>
        <v>15.475040257648953</v>
      </c>
      <c r="O16" s="16">
        <f t="shared" si="1"/>
        <v>0</v>
      </c>
      <c r="P16" s="16">
        <f t="shared" si="1"/>
        <v>0.1993558776167472</v>
      </c>
      <c r="Q16" s="16">
        <f t="shared" si="1"/>
        <v>3.032206119162641</v>
      </c>
      <c r="R16" s="16">
        <f t="shared" si="1"/>
        <v>215.99838969404186</v>
      </c>
      <c r="S16" s="16">
        <f t="shared" si="1"/>
        <v>1.2801932367149758</v>
      </c>
      <c r="T16" s="16">
        <f t="shared" si="1"/>
        <v>0.3872785829307568</v>
      </c>
      <c r="U16" s="16">
        <f t="shared" si="1"/>
        <v>0.06916264090177135</v>
      </c>
      <c r="V16" s="17">
        <f t="shared" si="1"/>
        <v>0</v>
      </c>
    </row>
    <row r="17" spans="24:47" ht="14.25"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20" spans="1:23" ht="45">
      <c r="A20" s="19"/>
      <c r="B20" s="20" t="s">
        <v>36</v>
      </c>
      <c r="C20" s="5" t="s">
        <v>37</v>
      </c>
      <c r="D20" s="5" t="s">
        <v>38</v>
      </c>
      <c r="E20" s="5" t="s">
        <v>39</v>
      </c>
      <c r="F20" s="5" t="s">
        <v>40</v>
      </c>
      <c r="G20" s="5" t="s">
        <v>41</v>
      </c>
      <c r="H20" s="5" t="s">
        <v>42</v>
      </c>
      <c r="I20" s="5" t="s">
        <v>43</v>
      </c>
      <c r="J20" s="5" t="s">
        <v>44</v>
      </c>
      <c r="K20" s="5" t="s">
        <v>45</v>
      </c>
      <c r="L20" s="5" t="s">
        <v>46</v>
      </c>
      <c r="M20" s="5" t="s">
        <v>47</v>
      </c>
      <c r="N20" s="5" t="s">
        <v>48</v>
      </c>
      <c r="O20" s="5" t="s">
        <v>49</v>
      </c>
      <c r="P20" s="5" t="s">
        <v>50</v>
      </c>
      <c r="Q20" s="5" t="s">
        <v>51</v>
      </c>
      <c r="R20" s="5" t="s">
        <v>52</v>
      </c>
      <c r="S20" s="5" t="s">
        <v>53</v>
      </c>
      <c r="T20" s="5" t="s">
        <v>54</v>
      </c>
      <c r="U20" s="6" t="s">
        <v>55</v>
      </c>
      <c r="V20" s="7"/>
      <c r="W20" s="7"/>
    </row>
    <row r="21" spans="1:21" ht="14.25">
      <c r="A21" s="9" t="s">
        <v>23</v>
      </c>
      <c r="B21" s="10">
        <f>10*'[1]ΣΥΣΤΑΣΗ ΤΡΟΦΙΜΩΝ'!V78</f>
        <v>0</v>
      </c>
      <c r="C21" s="10">
        <f>10*'[1]ΣΥΣΤΑΣΗ ΤΡΟΦΙΜΩΝ'!W78*0.8</f>
        <v>2.24</v>
      </c>
      <c r="D21" s="10">
        <f>10*'[1]ΣΥΣΤΑΣΗ ΤΡΟΦΙΜΩΝ'!X78*0.9</f>
        <v>0.7200000000000001</v>
      </c>
      <c r="E21" s="10">
        <f>10*'[1]ΣΥΣΤΑΣΗ ΤΡΟΦΙΜΩΝ'!Y78</f>
        <v>0</v>
      </c>
      <c r="F21" s="10">
        <f>10*'[1]ΣΥΣΤΑΣΗ ΤΡΟΦΙΜΩΝ'!Z78*0.9</f>
        <v>29.790000000000003</v>
      </c>
      <c r="G21" s="10">
        <f>10*'[1]ΣΥΣΤΑΣΗ ΤΡΟΦΙΜΩΝ'!AA78*0.9</f>
        <v>0.927</v>
      </c>
      <c r="H21" s="10">
        <f>10*'[1]ΣΥΣΤΑΣΗ ΤΡΟΦΙΜΩΝ'!AB78</f>
        <v>0</v>
      </c>
      <c r="I21" s="10">
        <f>10*'[1]ΣΥΣΤΑΣΗ ΤΡΟΦΙΜΩΝ'!AC78*0.7</f>
        <v>503.99999999999994</v>
      </c>
      <c r="J21" s="10">
        <f>10*'[1]ΣΥΣΤΑΣΗ ΤΡΟΦΙΜΩΝ'!AD78</f>
        <v>0</v>
      </c>
      <c r="K21" s="10">
        <f>10*'[1]ΣΥΣΤΑΣΗ ΤΡΟΦΙΜΩΝ'!AE78</f>
        <v>0</v>
      </c>
      <c r="L21" s="10">
        <f>10*'[1]ΣΥΣΤΑΣΗ ΤΡΟΦΙΜΩΝ'!AF78</f>
        <v>0</v>
      </c>
      <c r="M21" s="10">
        <f>10*'[1]ΣΥΣΤΑΣΗ ΤΡΟΦΙΜΩΝ'!AG78</f>
        <v>0</v>
      </c>
      <c r="N21" s="10">
        <f>'[1]ΣΥΣΤΑΣΗ ΤΡΟΦΙΜΩΝ'!AH78</f>
        <v>2.6250000000000004</v>
      </c>
      <c r="O21" s="10">
        <f>'[1]ΣΥΣΤΑΣΗ ΤΡΟΦΙΜΩΝ'!AI78</f>
        <v>14.088888888888889</v>
      </c>
      <c r="P21" s="10">
        <f>'[1]ΣΥΣΤΑΣΗ ΤΡΟΦΙΜΩΝ'!AJ78</f>
        <v>80.92222222222222</v>
      </c>
      <c r="Q21" s="10">
        <f>'[1]ΣΥΣΤΑΣΗ ΤΡΟΦΙΜΩΝ'!AK78</f>
        <v>0.375</v>
      </c>
      <c r="R21" s="10">
        <f>'[1]ΣΥΣΤΑΣΗ ΤΡΟΦΙΜΩΝ'!AL78</f>
        <v>0</v>
      </c>
      <c r="S21" s="10">
        <f>10*'[1]ΣΥΣΤΑΣΗ ΤΡΟΦΙΜΩΝ'!AM78</f>
        <v>1.5</v>
      </c>
      <c r="T21" s="10">
        <f>10*'[1]ΣΥΣΤΑΣΗ ΤΡΟΦΙΜΩΝ'!AN78</f>
        <v>1.24</v>
      </c>
      <c r="U21" s="11">
        <f>10*'[1]ΣΥΣΤΑΣΗ ΤΡΟΦΙΜΩΝ'!AO78</f>
        <v>4.3</v>
      </c>
    </row>
    <row r="22" spans="1:21" ht="14.25">
      <c r="A22" s="12" t="s">
        <v>24</v>
      </c>
      <c r="B22" s="13">
        <f>4.5*'[1]ΣΥΣΤΑΣΗ ΤΡΟΦΙΜΩΝ'!V17</f>
        <v>171</v>
      </c>
      <c r="C22" s="13" t="str">
        <f>'[1]ΣΥΣΤΑΣΗ ΤΡΟΦΙΜΩΝ'!W17</f>
        <v>tr</v>
      </c>
      <c r="D22" s="13">
        <f>4.5*'[1]ΣΥΣΤΑΣΗ ΤΡΟΦΙΜΩΝ'!X17</f>
        <v>0.09</v>
      </c>
      <c r="E22" s="13">
        <f>4.5*'[1]ΣΥΣΤΑΣΗ ΤΡΟΦΙΜΩΝ'!Y17</f>
        <v>1935</v>
      </c>
      <c r="F22" s="13" t="str">
        <f>'[1]ΣΥΣΤΑΣΗ ΤΡΟΦΙΜΩΝ'!Z17</f>
        <v>tr</v>
      </c>
      <c r="G22" s="13" t="str">
        <f>'[1]ΣΥΣΤΑΣΗ ΤΡΟΦΙΜΩΝ'!AA17</f>
        <v>tr</v>
      </c>
      <c r="H22" s="13" t="str">
        <f>'[1]ΣΥΣΤΑΣΗ ΤΡΟΦΙΜΩΝ'!AB17</f>
        <v>tr</v>
      </c>
      <c r="I22" s="13" t="str">
        <f>'[1]ΣΥΣΤΑΣΗ ΤΡΟΦΙΜΩΝ'!AC17</f>
        <v>tr</v>
      </c>
      <c r="J22" s="13" t="str">
        <f>'[1]ΣΥΣΤΑΣΗ ΤΡΟΦΙΜΩΝ'!AD17</f>
        <v>tr</v>
      </c>
      <c r="K22" s="13">
        <f>4.5*'[1]ΣΥΣΤΑΣΗ ΤΡΟΦΙΜΩΝ'!AE17</f>
        <v>3667.5</v>
      </c>
      <c r="L22" s="13">
        <f>4.5*'[1]ΣΥΣΤΑΣΗ ΤΡΟΦΙΜΩΝ'!AF17</f>
        <v>3.42</v>
      </c>
      <c r="M22" s="13">
        <f>4.5*'[1]ΣΥΣΤΑΣΗ ΤΡΟΦΙΜΩΝ'!AG17</f>
        <v>9</v>
      </c>
      <c r="N22" s="13">
        <f>4.5*'[1]ΣΥΣΤΑΣΗ ΤΡΟΦΙΜΩΝ'!AH17</f>
        <v>448.9620081411126</v>
      </c>
      <c r="O22" s="13">
        <f>'[1]ΣΥΣΤΑΣΗ ΤΡΟΦΙΜΩΝ'!AI17</f>
        <v>0.27137042062415195</v>
      </c>
      <c r="P22" s="13">
        <v>0</v>
      </c>
      <c r="Q22" s="13">
        <f>'[1]ΣΥΣΤΑΣΗ ΤΡΟΦΙΜΩΝ'!AK17</f>
        <v>65.94301221166893</v>
      </c>
      <c r="R22" s="13">
        <v>0</v>
      </c>
      <c r="S22" s="13">
        <f>4.5*'[1]ΣΥΣΤΑΣΗ ΤΡΟΦΙΜΩΝ'!AM17</f>
        <v>243</v>
      </c>
      <c r="T22" s="13">
        <f>4.5*'[1]ΣΥΣΤΑΣΗ ΤΡΟΦΙΜΩΝ'!AN17</f>
        <v>89.10000000000001</v>
      </c>
      <c r="U22" s="14">
        <f>4.5*'[1]ΣΥΣΤΑΣΗ ΤΡΟΦΙΜΩΝ'!AO17</f>
        <v>11.700000000000001</v>
      </c>
    </row>
    <row r="23" spans="1:21" ht="14.25">
      <c r="A23" s="12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1:21" ht="14.25">
      <c r="A24" s="12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ht="14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4.25">
      <c r="A26" s="12" t="s">
        <v>28</v>
      </c>
      <c r="B26" s="13">
        <f>6*'[1]ΣΥΣΤΑΣΗ ΤΡΟΦΙΜΩΝ'!V8</f>
        <v>0</v>
      </c>
      <c r="C26" s="13">
        <f>6*'[1]ΣΥΣΤΑΣΗ ΤΡΟΦΙΜΩΝ'!W8</f>
        <v>1.7399999999999998</v>
      </c>
      <c r="D26" s="13">
        <f>6*'[1]ΣΥΣΤΑΣΗ ΤΡΟΦΙΜΩΝ'!X8</f>
        <v>3</v>
      </c>
      <c r="E26" s="13">
        <f>6*'[1]ΣΥΣΤΑΣΗ ΤΡΟΦΙΜΩΝ'!Y8</f>
        <v>0</v>
      </c>
      <c r="F26" s="13">
        <f>6*'[1]ΣΥΣΤΑΣΗ ΤΡΟΦΙΜΩΝ'!Z8</f>
        <v>20.4</v>
      </c>
      <c r="G26" s="13">
        <f>6*'[1]ΣΥΣΤΑΣΗ ΤΡΟΦΙΜΩΝ'!AA8</f>
        <v>0</v>
      </c>
      <c r="H26" s="13">
        <f>6*'[1]ΣΥΣΤΑΣΗ ΤΡΟΦΙΜΩΝ'!AB8</f>
        <v>0</v>
      </c>
      <c r="I26" s="13">
        <f>6*'[1]ΣΥΣΤΑΣΗ ΤΡΟΦΙΜΩΝ'!AC8</f>
        <v>0</v>
      </c>
      <c r="J26" s="13">
        <f>6*'[1]ΣΥΣΤΑΣΗ ΤΡΟΦΙΜΩΝ'!AD8</f>
        <v>0</v>
      </c>
      <c r="K26" s="13">
        <v>0</v>
      </c>
      <c r="L26" s="13">
        <f>6*'[1]ΣΥΣΤΑΣΗ ΤΡΟΦΙΜΩΝ'!AF8</f>
        <v>0</v>
      </c>
      <c r="M26" s="13">
        <f>6*'[1]ΣΥΣΤΑΣΗ ΤΡΟΦΙΜΩΝ'!AG8</f>
        <v>0</v>
      </c>
      <c r="N26" s="13">
        <f>'[1]ΣΥΣΤΑΣΗ ΤΡΟΦΙΜΩΝ'!AH8</f>
        <v>78.15431164901665</v>
      </c>
      <c r="O26" s="13">
        <f>6*'[1]ΣΥΣΤΑΣΗ ΤΡΟΦΙΜΩΝ'!AI8</f>
        <v>58.45688350983359</v>
      </c>
      <c r="P26" s="13">
        <f>6*'[1]ΣΥΣΤΑΣΗ ΤΡΟΦΙΜΩΝ'!AJ8</f>
        <v>72.61724659606656</v>
      </c>
      <c r="Q26" s="13">
        <f>6*'[1]ΣΥΣΤΑΣΗ ΤΡΟΦΙΜΩΝ'!AK8</f>
        <v>0</v>
      </c>
      <c r="R26" s="13">
        <f>6*'[1]ΣΥΣΤΑΣΗ ΤΡΟΦΙΜΩΝ'!AL8</f>
        <v>0</v>
      </c>
      <c r="S26" s="13">
        <f>6*'[1]ΣΥΣΤΑΣΗ ΤΡΟΦΙΜΩΝ'!AM8</f>
        <v>0</v>
      </c>
      <c r="T26" s="13">
        <f>6*'[1]ΣΥΣΤΑΣΗ ΤΡΟΦΙΜΩΝ'!AN8</f>
        <v>0</v>
      </c>
      <c r="U26" s="14">
        <f>6*'[1]ΣΥΣΤΑΣΗ ΤΡΟΦΙΜΩΝ'!AO8</f>
        <v>0</v>
      </c>
    </row>
    <row r="27" spans="1:21" ht="14.25">
      <c r="A27" s="12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</row>
    <row r="28" spans="1:21" ht="14.25">
      <c r="A28" s="12" t="s">
        <v>30</v>
      </c>
      <c r="B28" s="13">
        <f>0.75*'[1]ΣΥΣΤΑΣΗ ΤΡΟΦΙΜΩΝ'!V17</f>
        <v>28.5</v>
      </c>
      <c r="C28" s="13" t="str">
        <f>'[1]ΣΥΣΤΑΣΗ ΤΡΟΦΙΜΩΝ'!W17</f>
        <v>tr</v>
      </c>
      <c r="D28" s="13">
        <f>0.75*'[1]ΣΥΣΤΑΣΗ ΤΡΟΦΙΜΩΝ'!X17</f>
        <v>0.015</v>
      </c>
      <c r="E28" s="13">
        <f>0.75*'[1]ΣΥΣΤΑΣΗ ΤΡΟΦΙΜΩΝ'!Y17</f>
        <v>322.5</v>
      </c>
      <c r="F28" s="13" t="str">
        <f>'[1]ΣΥΣΤΑΣΗ ΤΡΟΦΙΜΩΝ'!Z17</f>
        <v>tr</v>
      </c>
      <c r="G28" s="13" t="str">
        <f>'[1]ΣΥΣΤΑΣΗ ΤΡΟΦΙΜΩΝ'!AA17</f>
        <v>tr</v>
      </c>
      <c r="H28" s="13" t="str">
        <f>'[1]ΣΥΣΤΑΣΗ ΤΡΟΦΙΜΩΝ'!AB17</f>
        <v>tr</v>
      </c>
      <c r="I28" s="13" t="str">
        <f>'[1]ΣΥΣΤΑΣΗ ΤΡΟΦΙΜΩΝ'!AC17</f>
        <v>tr</v>
      </c>
      <c r="J28" s="13" t="str">
        <f>'[1]ΣΥΣΤΑΣΗ ΤΡΟΦΙΜΩΝ'!AD17</f>
        <v>tr</v>
      </c>
      <c r="K28" s="13">
        <f>0.75*'[1]ΣΥΣΤΑΣΗ ΤΡΟΦΙΜΩΝ'!AE17</f>
        <v>611.25</v>
      </c>
      <c r="L28" s="13">
        <f>0.75*'[1]ΣΥΣΤΑΣΗ ΤΡΟΦΙΜΩΝ'!AF17</f>
        <v>0.5700000000000001</v>
      </c>
      <c r="M28" s="13">
        <f>0.75*'[1]ΣΥΣΤΑΣΗ ΤΡΟΦΙΜΩΝ'!AG17</f>
        <v>1.5</v>
      </c>
      <c r="N28" s="13">
        <f>'[1]ΣΥΣΤΑΣΗ ΤΡΟΦΙΜΩΝ'!AH17</f>
        <v>99.76933514246947</v>
      </c>
      <c r="O28" s="13">
        <f>'[1]ΣΥΣΤΑΣΗ ΤΡΟΦΙΜΩΝ'!AI17</f>
        <v>0.27137042062415195</v>
      </c>
      <c r="P28" s="13">
        <v>0</v>
      </c>
      <c r="Q28" s="13">
        <f>'[1]ΣΥΣΤΑΣΗ ΤΡΟΦΙΜΩΝ'!AK17</f>
        <v>65.94301221166893</v>
      </c>
      <c r="R28" s="13">
        <v>0</v>
      </c>
      <c r="S28" s="13">
        <f>0.75*'[1]ΣΥΣΤΑΣΗ ΤΡΟΦΙΜΩΝ'!AM17</f>
        <v>40.5</v>
      </c>
      <c r="T28" s="13">
        <f>0.75*'[1]ΣΥΣΤΑΣΗ ΤΡΟΦΙΜΩΝ'!AN17</f>
        <v>14.850000000000001</v>
      </c>
      <c r="U28" s="14">
        <f>0.75*'[1]ΣΥΣΤΑΣΗ ΤΡΟΦΙΜΩΝ'!AO17</f>
        <v>1.9500000000000002</v>
      </c>
    </row>
    <row r="29" spans="1:21" ht="14.25">
      <c r="A29" s="12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</row>
    <row r="30" spans="1:21" ht="14.25">
      <c r="A30" s="12" t="s">
        <v>32</v>
      </c>
      <c r="B30" s="13" t="str">
        <f>'[1]ΣΥΣΤΑΣΗ ΤΡΟΦΙΜΩΝ'!V27</f>
        <v>tr</v>
      </c>
      <c r="C30" s="13">
        <f>5*'[1]ΣΥΣΤΑΣΗ ΤΡΟΦΙΜΩΝ'!W27</f>
        <v>0</v>
      </c>
      <c r="D30" s="13">
        <f>5*'[1]ΣΥΣΤΑΣΗ ΤΡΟΦΙΜΩΝ'!X27</f>
        <v>0</v>
      </c>
      <c r="E30" s="13">
        <f>5*'[1]ΣΥΣΤΑΣΗ ΤΡΟΦΙΜΩΝ'!Y27</f>
        <v>0</v>
      </c>
      <c r="F30" s="13">
        <f>5*'[1]ΣΥΣΤΑΣΗ ΤΡΟΦΙΜΩΝ'!Z27</f>
        <v>0</v>
      </c>
      <c r="G30" s="13">
        <f>5*'[1]ΣΥΣΤΑΣΗ ΤΡΟΦΙΜΩΝ'!AA27</f>
        <v>0</v>
      </c>
      <c r="H30" s="13">
        <f>5*'[1]ΣΥΣΤΑΣΗ ΤΡΟΦΙΜΩΝ'!AB27</f>
        <v>0</v>
      </c>
      <c r="I30" s="13">
        <f>5*'[1]ΣΥΣΤΑΣΗ ΤΡΟΦΙΜΩΝ'!AC27</f>
        <v>0</v>
      </c>
      <c r="J30" s="13">
        <f>5*'[1]ΣΥΣΤΑΣΗ ΤΡΟΦΙΜΩΝ'!AD27</f>
        <v>0</v>
      </c>
      <c r="K30" s="13">
        <f>5*'[1]ΣΥΣΤΑΣΗ ΤΡΟΦΙΜΩΝ'!AE27</f>
        <v>0</v>
      </c>
      <c r="L30" s="13">
        <f>5*'[1]ΣΥΣΤΑΣΗ ΤΡΟΦΙΜΩΝ'!AF27</f>
        <v>0</v>
      </c>
      <c r="M30" s="13">
        <f>5*'[1]ΣΥΣΤΑΣΗ ΤΡΟΦΙΜΩΝ'!AG27</f>
        <v>0</v>
      </c>
      <c r="N30" s="13">
        <f>'[1]ΣΥΣΤΑΣΗ ΤΡΟΦΙΜΩΝ'!AH27</f>
        <v>0</v>
      </c>
      <c r="O30" s="13">
        <v>0</v>
      </c>
      <c r="P30" s="13">
        <f>'[1]ΣΥΣΤΑΣΗ ΤΡΟΦΙΜΩΝ'!AJ27</f>
        <v>100</v>
      </c>
      <c r="Q30" s="13">
        <f>'[1]ΣΥΣΤΑΣΗ ΤΡΟΦΙΜΩΝ'!AK27</f>
        <v>0</v>
      </c>
      <c r="R30" s="13">
        <f>'[1]ΣΥΣΤΑΣΗ ΤΡΟΦΙΜΩΝ'!AL27</f>
        <v>100</v>
      </c>
      <c r="S30" s="13">
        <f>5*'[1]ΣΥΣΤΑΣΗ ΤΡΟΦΙΜΩΝ'!AM27</f>
        <v>0</v>
      </c>
      <c r="T30" s="13">
        <f>5*'[1]ΣΥΣΤΑΣΗ ΤΡΟΦΙΜΩΝ'!AN27</f>
        <v>0</v>
      </c>
      <c r="U30" s="14">
        <f>5*'[1]ΣΥΣΤΑΣΗ ΤΡΟΦΙΜΩΝ'!AO27</f>
        <v>0</v>
      </c>
    </row>
    <row r="31" spans="1:21" ht="14.25">
      <c r="A31" s="12" t="s">
        <v>34</v>
      </c>
      <c r="B31" s="13">
        <f aca="true" t="shared" si="2" ref="B31:M31">SUM(B21:B30)</f>
        <v>199.5</v>
      </c>
      <c r="C31" s="13">
        <f t="shared" si="2"/>
        <v>3.98</v>
      </c>
      <c r="D31" s="13">
        <f t="shared" si="2"/>
        <v>3.825</v>
      </c>
      <c r="E31" s="13">
        <f t="shared" si="2"/>
        <v>2257.5</v>
      </c>
      <c r="F31" s="13">
        <f t="shared" si="2"/>
        <v>50.19</v>
      </c>
      <c r="G31" s="13">
        <f t="shared" si="2"/>
        <v>0.927</v>
      </c>
      <c r="H31" s="13">
        <f t="shared" si="2"/>
        <v>0</v>
      </c>
      <c r="I31" s="13">
        <f t="shared" si="2"/>
        <v>503.99999999999994</v>
      </c>
      <c r="J31" s="13">
        <f t="shared" si="2"/>
        <v>0</v>
      </c>
      <c r="K31" s="13">
        <f t="shared" si="2"/>
        <v>4278.75</v>
      </c>
      <c r="L31" s="13">
        <f t="shared" si="2"/>
        <v>3.99</v>
      </c>
      <c r="M31" s="13">
        <f t="shared" si="2"/>
        <v>10.5</v>
      </c>
      <c r="N31" s="21">
        <f>9*G15*100/C15</f>
        <v>52.118911730481514</v>
      </c>
      <c r="O31" s="21">
        <f>4*F15*100/C15</f>
        <v>6.679595870043037</v>
      </c>
      <c r="P31" s="21">
        <f>4*E15*100/C15</f>
        <v>40.584399992611885</v>
      </c>
      <c r="Q31" s="13">
        <f>9*S31*100/C15</f>
        <v>18.95051809164958</v>
      </c>
      <c r="R31" s="13">
        <f>4*K15*100/C15</f>
        <v>15.515044051642933</v>
      </c>
      <c r="S31" s="13">
        <f>SUM(S21:S30)</f>
        <v>285</v>
      </c>
      <c r="T31" s="13">
        <f>SUM(T21:T30)</f>
        <v>105.19</v>
      </c>
      <c r="U31" s="14">
        <f>SUM(U21:U30)</f>
        <v>17.95</v>
      </c>
    </row>
    <row r="32" spans="1:21" ht="28.5">
      <c r="A32" s="15" t="s">
        <v>35</v>
      </c>
      <c r="B32" s="16">
        <f aca="true" t="shared" si="3" ref="B32:M32">100*B31/$B$15</f>
        <v>6.42512077294686</v>
      </c>
      <c r="C32" s="16">
        <f t="shared" si="3"/>
        <v>0.12818035426731078</v>
      </c>
      <c r="D32" s="16">
        <f t="shared" si="3"/>
        <v>0.12318840579710146</v>
      </c>
      <c r="E32" s="16">
        <f t="shared" si="3"/>
        <v>72.70531400966183</v>
      </c>
      <c r="F32" s="16">
        <f t="shared" si="3"/>
        <v>1.6164251207729468</v>
      </c>
      <c r="G32" s="16">
        <f t="shared" si="3"/>
        <v>0.029855072463768118</v>
      </c>
      <c r="H32" s="16">
        <f t="shared" si="3"/>
        <v>0</v>
      </c>
      <c r="I32" s="16">
        <f t="shared" si="3"/>
        <v>16.231884057971012</v>
      </c>
      <c r="J32" s="16">
        <f t="shared" si="3"/>
        <v>0</v>
      </c>
      <c r="K32" s="16">
        <f t="shared" si="3"/>
        <v>137.80193236714976</v>
      </c>
      <c r="L32" s="16">
        <f t="shared" si="3"/>
        <v>0.1285024154589372</v>
      </c>
      <c r="M32" s="16">
        <f t="shared" si="3"/>
        <v>0.33816425120772947</v>
      </c>
      <c r="N32" s="16"/>
      <c r="O32" s="16"/>
      <c r="P32" s="16"/>
      <c r="Q32" s="16"/>
      <c r="R32" s="16"/>
      <c r="S32" s="16">
        <f>100*S31/$B$15</f>
        <v>9.178743961352657</v>
      </c>
      <c r="T32" s="16">
        <f>100*T31/$B$15</f>
        <v>3.3877616747181967</v>
      </c>
      <c r="U32" s="17">
        <f>100*U31/$B$15</f>
        <v>0.5780998389694042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2011-08-05T06:58:49Z</dcterms:created>
  <dcterms:modified xsi:type="dcterms:W3CDTF">2011-08-05T06:59:01Z</dcterms:modified>
  <cp:category/>
  <cp:version/>
  <cp:contentType/>
  <cp:contentStatus/>
</cp:coreProperties>
</file>