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8190" activeTab="0"/>
  </bookViews>
  <sheets>
    <sheet name="Σούπα τραχανά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<sst xmlns="http://schemas.openxmlformats.org/spreadsheetml/2006/main" count="86" uniqueCount="51">
  <si>
    <t>ΣΟΥΠΑ ΤΡΑΧΑΝΑΣ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</si>
  <si>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</si>
  <si>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</si>
  <si>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</si>
  <si>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</si>
  <si>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</si>
  <si>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</si>
  <si>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</si>
  <si>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</si>
  <si>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</si>
  <si>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</si>
  <si>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</si>
  <si>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</si>
  <si>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</si>
  <si>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</si>
  <si>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</si>
  <si>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</si>
  <si>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</si>
  <si>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</si>
  <si>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</si>
  <si>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</si>
  <si>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</si>
  <si>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</si>
  <si>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1/2 φλιτζ. τραχανά</t>
  </si>
  <si>
    <t>-</t>
  </si>
  <si>
    <t>6 φλιτζ. ζωμός από κοτόπουλο</t>
  </si>
  <si>
    <t>1 χαλούμι κομμένο σε κύβους</t>
  </si>
  <si>
    <t>αλάτι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</si>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</sst>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3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20" fillId="0" borderId="0" xfId="56" applyNumberFormat="1" applyFont="1" applyAlignment="1">
      <alignment wrapText="1" shrinkToFit="1"/>
      <protection/>
    </xf>
    <xf numFmtId="0" fontId="21" fillId="0" borderId="10" xfId="0" applyFont="1" applyBorder="1" applyAlignment="1">
      <alignment wrapText="1" shrinkToFit="1"/>
    </xf>
    <xf numFmtId="0" fontId="21" fillId="0" borderId="11" xfId="0" applyFont="1" applyBorder="1" applyAlignment="1">
      <alignment wrapText="1" shrinkToFit="1"/>
    </xf>
    <xf numFmtId="0" fontId="21" fillId="0" borderId="12" xfId="0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3" xfId="56" applyNumberFormat="1" applyBorder="1">
      <alignment/>
      <protection/>
    </xf>
    <xf numFmtId="2" fontId="0" fillId="0" borderId="14" xfId="56" applyNumberFormat="1" applyBorder="1" applyAlignment="1">
      <alignment wrapText="1"/>
      <protection/>
    </xf>
    <xf numFmtId="2" fontId="0" fillId="0" borderId="0" xfId="56" applyNumberFormat="1" applyBorder="1" applyAlignment="1">
      <alignment horizontal="center"/>
      <protection/>
    </xf>
    <xf numFmtId="2" fontId="0" fillId="0" borderId="0" xfId="56" applyNumberFormat="1" applyFont="1" applyAlignment="1">
      <alignment wrapText="1"/>
      <protection/>
    </xf>
    <xf numFmtId="2" fontId="0" fillId="0" borderId="14" xfId="56" applyNumberFormat="1" applyFont="1" applyBorder="1" applyAlignment="1">
      <alignment wrapText="1"/>
      <protection/>
    </xf>
    <xf numFmtId="2" fontId="0" fillId="0" borderId="0" xfId="56" applyNumberFormat="1" applyFont="1" applyBorder="1" applyAlignment="1">
      <alignment wrapText="1"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0" fontId="0" fillId="0" borderId="18" xfId="0" applyFont="1" applyBorder="1" applyAlignment="1">
      <alignment wrapText="1"/>
    </xf>
    <xf numFmtId="0" fontId="21" fillId="0" borderId="19" xfId="0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  <xf numFmtId="2" fontId="0" fillId="0" borderId="0" xfId="56" applyNumberForma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8">
          <cell r="B28">
            <v>4</v>
          </cell>
          <cell r="C28">
            <v>98.28</v>
          </cell>
          <cell r="D28">
            <v>0.3</v>
          </cell>
          <cell r="E28">
            <v>0.28</v>
          </cell>
          <cell r="F28">
            <v>0.23</v>
          </cell>
          <cell r="H28">
            <v>0</v>
          </cell>
          <cell r="J28">
            <v>0.29</v>
          </cell>
          <cell r="K28">
            <v>6</v>
          </cell>
          <cell r="L28">
            <v>3</v>
          </cell>
          <cell r="O28">
            <v>2</v>
          </cell>
          <cell r="P28">
            <v>401</v>
          </cell>
          <cell r="Q28">
            <v>6</v>
          </cell>
          <cell r="R28">
            <v>0.02</v>
          </cell>
          <cell r="S28">
            <v>0.01</v>
          </cell>
          <cell r="T28">
            <v>0.01</v>
          </cell>
          <cell r="U28">
            <v>0.5</v>
          </cell>
          <cell r="W28">
            <v>0.002</v>
          </cell>
          <cell r="X28">
            <v>0.007</v>
          </cell>
          <cell r="Y28">
            <v>0</v>
          </cell>
          <cell r="Z28">
            <v>0.041</v>
          </cell>
          <cell r="AA28">
            <v>0.002</v>
          </cell>
          <cell r="AB28">
            <v>0</v>
          </cell>
          <cell r="AC28">
            <v>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51.75000000000001</v>
          </cell>
          <cell r="AI28">
            <v>28.000000000000004</v>
          </cell>
          <cell r="AJ28">
            <v>30</v>
          </cell>
          <cell r="AK28">
            <v>12.825000000000001</v>
          </cell>
          <cell r="AL28">
            <v>28.999999999999996</v>
          </cell>
          <cell r="AM28">
            <v>0.057</v>
          </cell>
          <cell r="AN28">
            <v>0.089</v>
          </cell>
          <cell r="AO28">
            <v>0.074</v>
          </cell>
        </row>
        <row r="88">
          <cell r="B88">
            <v>374</v>
          </cell>
          <cell r="C88">
            <v>6.9</v>
          </cell>
          <cell r="D88">
            <v>64.5</v>
          </cell>
          <cell r="E88">
            <v>16.3</v>
          </cell>
          <cell r="F88">
            <v>8.5</v>
          </cell>
          <cell r="G88">
            <v>6.3</v>
          </cell>
          <cell r="K88">
            <v>214</v>
          </cell>
          <cell r="L88">
            <v>369</v>
          </cell>
          <cell r="M88">
            <v>92.7</v>
          </cell>
          <cell r="O88">
            <v>1913</v>
          </cell>
          <cell r="P88">
            <v>634.7</v>
          </cell>
          <cell r="Q88">
            <v>548.3</v>
          </cell>
          <cell r="R88">
            <v>2.5</v>
          </cell>
          <cell r="S88">
            <v>6</v>
          </cell>
          <cell r="T88">
            <v>0.36</v>
          </cell>
          <cell r="AH88">
            <v>20.454545454545453</v>
          </cell>
          <cell r="AI88">
            <v>17.433155080213904</v>
          </cell>
          <cell r="AJ88">
            <v>68.98395721925134</v>
          </cell>
          <cell r="AK88">
            <v>0</v>
          </cell>
          <cell r="AL88">
            <v>0</v>
          </cell>
        </row>
        <row r="99">
          <cell r="B99">
            <v>661.5</v>
          </cell>
          <cell r="C99">
            <v>46</v>
          </cell>
          <cell r="D99">
            <v>48.07</v>
          </cell>
          <cell r="E99">
            <v>32.28</v>
          </cell>
          <cell r="F99">
            <v>39.02</v>
          </cell>
          <cell r="G99">
            <v>0</v>
          </cell>
          <cell r="H99">
            <v>140</v>
          </cell>
          <cell r="I99">
            <v>0.02</v>
          </cell>
          <cell r="J99">
            <v>48</v>
          </cell>
          <cell r="K99">
            <v>795.7</v>
          </cell>
          <cell r="M99">
            <v>69.97</v>
          </cell>
          <cell r="P99">
            <v>213.5</v>
          </cell>
          <cell r="Q99">
            <v>422.8</v>
          </cell>
          <cell r="R99">
            <v>2.726</v>
          </cell>
          <cell r="S99">
            <v>3.725</v>
          </cell>
          <cell r="T99">
            <v>0.28</v>
          </cell>
          <cell r="U99">
            <v>7.32</v>
          </cell>
          <cell r="V99">
            <v>27.55</v>
          </cell>
          <cell r="W99">
            <v>0.265</v>
          </cell>
          <cell r="X99">
            <v>0.243</v>
          </cell>
          <cell r="Z99">
            <v>3.99</v>
          </cell>
          <cell r="AA99">
            <v>0.201</v>
          </cell>
          <cell r="AB99">
            <v>0.894</v>
          </cell>
          <cell r="AC99">
            <v>45.9</v>
          </cell>
          <cell r="AD99">
            <v>0.63</v>
          </cell>
          <cell r="AE99">
            <v>78</v>
          </cell>
          <cell r="AF99">
            <v>0.536</v>
          </cell>
          <cell r="AG99">
            <v>3.6</v>
          </cell>
          <cell r="AH99">
            <v>53.08843537414966</v>
          </cell>
          <cell r="AI99">
            <v>19.519274376417233</v>
          </cell>
          <cell r="AJ99">
            <v>29.06727135298564</v>
          </cell>
          <cell r="AK99">
            <v>5.768707482993198</v>
          </cell>
          <cell r="AL99">
            <v>29.024943310657598</v>
          </cell>
          <cell r="AM99">
            <v>4.24</v>
          </cell>
          <cell r="AN99">
            <v>6.84</v>
          </cell>
          <cell r="AO99">
            <v>10.26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2"/>
  <sheetViews>
    <sheetView tabSelected="1" view="pageLayout" zoomScale="55" zoomScaleNormal="55" zoomScalePageLayoutView="55" workbookViewId="0" topLeftCell="A1">
      <selection activeCell="A1" sqref="A1:C2"/>
    </sheetView>
  </sheetViews>
  <sheetFormatPr defaultColWidth="9.140625" defaultRowHeight="15"/>
  <cols>
    <col min="1" max="1" width="30.00390625" style="22" customWidth="1"/>
    <col min="2" max="3" width="11.57421875" style="2" bestFit="1" customWidth="1"/>
    <col min="4" max="4" width="9.140625" style="2" customWidth="1"/>
    <col min="5" max="5" width="16.00390625" style="2" customWidth="1"/>
    <col min="6" max="15" width="9.140625" style="2" customWidth="1"/>
    <col min="16" max="16" width="12.421875" style="2" customWidth="1"/>
    <col min="17" max="17" width="9.140625" style="2" customWidth="1"/>
    <col min="18" max="18" width="13.00390625" style="2" customWidth="1"/>
    <col min="19" max="21" width="9.140625" style="2" customWidth="1"/>
    <col min="22" max="22" width="12.421875" style="2" customWidth="1"/>
    <col min="23" max="23" width="20.140625" style="2" customWidth="1"/>
    <col min="24" max="16384" width="9.140625" style="2" customWidth="1"/>
  </cols>
  <sheetData>
    <row r="1" spans="1:47" ht="18">
      <c r="A1" s="1" t="s">
        <v>0</v>
      </c>
      <c r="B1" s="1"/>
      <c r="C1" s="1"/>
      <c r="AR1" s="3"/>
      <c r="AS1" s="3"/>
      <c r="AT1" s="3"/>
      <c r="AU1" s="3"/>
    </row>
    <row r="2" spans="1:3" ht="18">
      <c r="A2" s="1" t="s">
        <v>1</v>
      </c>
      <c r="B2" s="1"/>
      <c r="C2" s="1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7" t="s">
        <v>23</v>
      </c>
      <c r="B5" s="8">
        <v>300</v>
      </c>
      <c r="C5" s="8">
        <f>3*'[1]ΣΥΣΤΑΣΗ ΤΡΟΦΙΜΩΝ'!B88</f>
        <v>1122</v>
      </c>
      <c r="D5" s="8">
        <f>3*'[1]ΣΥΣΤΑΣΗ ΤΡΟΦΙΜΩΝ'!C88</f>
        <v>20.700000000000003</v>
      </c>
      <c r="E5" s="8">
        <f>3*'[1]ΣΥΣΤΑΣΗ ΤΡΟΦΙΜΩΝ'!D88</f>
        <v>193.5</v>
      </c>
      <c r="F5" s="8">
        <f>3*'[1]ΣΥΣΤΑΣΗ ΤΡΟΦΙΜΩΝ'!E88</f>
        <v>48.900000000000006</v>
      </c>
      <c r="G5" s="8">
        <f>3*'[1]ΣΥΣΤΑΣΗ ΤΡΟΦΙΜΩΝ'!F88</f>
        <v>25.5</v>
      </c>
      <c r="H5" s="8">
        <f>3*'[1]ΣΥΣΤΑΣΗ ΤΡΟΦΙΜΩΝ'!G88</f>
        <v>18.9</v>
      </c>
      <c r="I5" s="8" t="s">
        <v>24</v>
      </c>
      <c r="J5" s="8" t="s">
        <v>24</v>
      </c>
      <c r="K5" s="8" t="s">
        <v>24</v>
      </c>
      <c r="L5" s="8">
        <f>3*'[1]ΣΥΣΤΑΣΗ ΤΡΟΦΙΜΩΝ'!K88</f>
        <v>642</v>
      </c>
      <c r="M5" s="8">
        <f>3*'[1]ΣΥΣΤΑΣΗ ΤΡΟΦΙΜΩΝ'!L88</f>
        <v>1107</v>
      </c>
      <c r="N5" s="8">
        <f>3*'[1]ΣΥΣΤΑΣΗ ΤΡΟΦΙΜΩΝ'!M88</f>
        <v>278.1</v>
      </c>
      <c r="O5" s="8" t="s">
        <v>24</v>
      </c>
      <c r="P5" s="8">
        <f>3*'[1]ΣΥΣΤΑΣΗ ΤΡΟΦΙΜΩΝ'!O88</f>
        <v>5739</v>
      </c>
      <c r="Q5" s="8">
        <f>3*'[1]ΣΥΣΤΑΣΗ ΤΡΟΦΙΜΩΝ'!P88</f>
        <v>1904.1000000000001</v>
      </c>
      <c r="R5" s="8">
        <f>3*'[1]ΣΥΣΤΑΣΗ ΤΡΟΦΙΜΩΝ'!Q88</f>
        <v>1644.8999999999999</v>
      </c>
      <c r="S5" s="8">
        <f>3*'[1]ΣΥΣΤΑΣΗ ΤΡΟΦΙΜΩΝ'!R88</f>
        <v>7.5</v>
      </c>
      <c r="T5" s="8">
        <f>3*'[1]ΣΥΣΤΑΣΗ ΤΡΟΦΙΜΩΝ'!S88</f>
        <v>18</v>
      </c>
      <c r="U5" s="8">
        <f>3*'[1]ΣΥΣΤΑΣΗ ΤΡΟΦΙΜΩΝ'!T88</f>
        <v>1.08</v>
      </c>
      <c r="V5" s="9" t="s">
        <v>24</v>
      </c>
    </row>
    <row r="6" spans="1:47" ht="14.25">
      <c r="A6" s="10" t="s">
        <v>25</v>
      </c>
      <c r="B6" s="8">
        <v>1380</v>
      </c>
      <c r="C6" s="8">
        <f>13.8*'[1]ΣΥΣΤΑΣΗ ΤΡΟΦΙΜΩΝ'!B28</f>
        <v>55.2</v>
      </c>
      <c r="D6" s="8">
        <f>13.8*'[1]ΣΥΣΤΑΣΗ ΤΡΟΦΙΜΩΝ'!C28</f>
        <v>1356.2640000000001</v>
      </c>
      <c r="E6" s="8">
        <f>13.8*'[1]ΣΥΣΤΑΣΗ ΤΡΟΦΙΜΩΝ'!D28</f>
        <v>4.14</v>
      </c>
      <c r="F6" s="8">
        <f>13.8*'[1]ΣΥΣΤΑΣΗ ΤΡΟΦΙΜΩΝ'!E28</f>
        <v>3.8640000000000008</v>
      </c>
      <c r="G6" s="8">
        <f>13.8*'[1]ΣΥΣΤΑΣΗ ΤΡΟΦΙΜΩΝ'!F28</f>
        <v>3.1740000000000004</v>
      </c>
      <c r="H6" s="11" t="s">
        <v>24</v>
      </c>
      <c r="I6" s="8">
        <f>13.8*'[1]ΣΥΣΤΑΣΗ ΤΡΟΦΙΜΩΝ'!H28</f>
        <v>0</v>
      </c>
      <c r="J6" s="11" t="s">
        <v>24</v>
      </c>
      <c r="K6" s="8">
        <f>13.8*'[1]ΣΥΣΤΑΣΗ ΤΡΟΦΙΜΩΝ'!J28</f>
        <v>4.002</v>
      </c>
      <c r="L6" s="8">
        <f>13.8*'[1]ΣΥΣΤΑΣΗ ΤΡΟΦΙΜΩΝ'!K28</f>
        <v>82.80000000000001</v>
      </c>
      <c r="M6" s="8">
        <f>13.8*'[1]ΣΥΣΤΑΣΗ ΤΡΟΦΙΜΩΝ'!L28</f>
        <v>41.400000000000006</v>
      </c>
      <c r="N6" s="11" t="s">
        <v>24</v>
      </c>
      <c r="O6" s="11" t="s">
        <v>24</v>
      </c>
      <c r="P6" s="8">
        <f>13.8*'[1]ΣΥΣΤΑΣΗ ΤΡΟΦΙΜΩΝ'!O28</f>
        <v>27.6</v>
      </c>
      <c r="Q6" s="8">
        <f>13.8*'[1]ΣΥΣΤΑΣΗ ΤΡΟΦΙΜΩΝ'!P28</f>
        <v>5533.8</v>
      </c>
      <c r="R6" s="8">
        <f>13.8*'[1]ΣΥΣΤΑΣΗ ΤΡΟΦΙΜΩΝ'!Q28</f>
        <v>82.80000000000001</v>
      </c>
      <c r="S6" s="8">
        <f>13.8*'[1]ΣΥΣΤΑΣΗ ΤΡΟΦΙΜΩΝ'!R28</f>
        <v>0.276</v>
      </c>
      <c r="T6" s="8">
        <f>13.8*'[1]ΣΥΣΤΑΣΗ ΤΡΟΦΙΜΩΝ'!S28</f>
        <v>0.138</v>
      </c>
      <c r="U6" s="8">
        <f>13.8*'[1]ΣΥΣΤΑΣΗ ΤΡΟΦΙΜΩΝ'!T28</f>
        <v>0.138</v>
      </c>
      <c r="V6" s="9">
        <f>13.8*'[1]ΣΥΣΤΑΣΗ ΤΡΟΦΙΜΩΝ'!U28</f>
        <v>6.9</v>
      </c>
      <c r="AR6" s="12"/>
      <c r="AS6" s="12"/>
      <c r="AT6" s="12"/>
      <c r="AU6" s="12"/>
    </row>
    <row r="7" spans="1:47" ht="14.25">
      <c r="A7" s="10" t="s">
        <v>26</v>
      </c>
      <c r="B7" s="8">
        <v>200</v>
      </c>
      <c r="C7" s="8">
        <f>2*'[1]ΣΥΣΤΑΣΗ ΤΡΟΦΙΜΩΝ'!B99</f>
        <v>1323</v>
      </c>
      <c r="D7" s="8">
        <f>2*'[1]ΣΥΣΤΑΣΗ ΤΡΟΦΙΜΩΝ'!C99</f>
        <v>92</v>
      </c>
      <c r="E7" s="8">
        <f>2*'[1]ΣΥΣΤΑΣΗ ΤΡΟΦΙΜΩΝ'!D99</f>
        <v>96.14</v>
      </c>
      <c r="F7" s="8">
        <f>2*'[1]ΣΥΣΤΑΣΗ ΤΡΟΦΙΜΩΝ'!E99</f>
        <v>64.56</v>
      </c>
      <c r="G7" s="8">
        <f>2*'[1]ΣΥΣΤΑΣΗ ΤΡΟΦΙΜΩΝ'!F99</f>
        <v>78.04</v>
      </c>
      <c r="H7" s="8">
        <f>2*'[1]ΣΥΣΤΑΣΗ ΤΡΟΦΙΜΩΝ'!G99</f>
        <v>0</v>
      </c>
      <c r="I7" s="8">
        <f>2*'[1]ΣΥΣΤΑΣΗ ΤΡΟΦΙΜΩΝ'!H99</f>
        <v>280</v>
      </c>
      <c r="J7" s="8">
        <f>2*'[1]ΣΥΣΤΑΣΗ ΤΡΟΦΙΜΩΝ'!I99</f>
        <v>0.04</v>
      </c>
      <c r="K7" s="8">
        <f>2*'[1]ΣΥΣΤΑΣΗ ΤΡΟΦΙΜΩΝ'!J99</f>
        <v>96</v>
      </c>
      <c r="L7" s="8">
        <f>2*'[1]ΣΥΣΤΑΣΗ ΤΡΟΦΙΜΩΝ'!K99</f>
        <v>1591.4</v>
      </c>
      <c r="M7" s="11" t="s">
        <v>24</v>
      </c>
      <c r="N7" s="8">
        <f>2*'[1]ΣΥΣΤΑΣΗ ΤΡΟΦΙΜΩΝ'!M99</f>
        <v>139.94</v>
      </c>
      <c r="O7" s="11" t="s">
        <v>24</v>
      </c>
      <c r="P7" s="11" t="s">
        <v>24</v>
      </c>
      <c r="Q7" s="8">
        <f>2*'[1]ΣΥΣΤΑΣΗ ΤΡΟΦΙΜΩΝ'!P99</f>
        <v>427</v>
      </c>
      <c r="R7" s="8">
        <f>2*'[1]ΣΥΣΤΑΣΗ ΤΡΟΦΙΜΩΝ'!Q99</f>
        <v>845.6</v>
      </c>
      <c r="S7" s="8">
        <f>2*'[1]ΣΥΣΤΑΣΗ ΤΡΟΦΙΜΩΝ'!R99</f>
        <v>5.452</v>
      </c>
      <c r="T7" s="8">
        <f>2*'[1]ΣΥΣΤΑΣΗ ΤΡΟΦΙΜΩΝ'!S99</f>
        <v>7.45</v>
      </c>
      <c r="U7" s="8">
        <f>2*'[1]ΣΥΣΤΑΣΗ ΤΡΟΦΙΜΩΝ'!T99</f>
        <v>0.56</v>
      </c>
      <c r="V7" s="9">
        <f>2*'[1]ΣΥΣΤΑΣΗ ΤΡΟΦΙΜΩΝ'!U99</f>
        <v>14.64</v>
      </c>
      <c r="AR7" s="12"/>
      <c r="AS7" s="12"/>
      <c r="AT7" s="12"/>
      <c r="AU7" s="12"/>
    </row>
    <row r="8" spans="1:22" ht="14.25">
      <c r="A8" s="10" t="s">
        <v>27</v>
      </c>
      <c r="B8" s="8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v>1800</v>
      </c>
      <c r="P8" s="8"/>
      <c r="Q8" s="8">
        <v>1200</v>
      </c>
      <c r="R8" s="8"/>
      <c r="S8" s="8"/>
      <c r="T8" s="8"/>
      <c r="U8" s="8"/>
      <c r="V8" s="9"/>
    </row>
    <row r="9" spans="1:22" ht="14.25">
      <c r="A9" s="13" t="s">
        <v>28</v>
      </c>
      <c r="B9" s="14">
        <f aca="true" t="shared" si="0" ref="B9:V9">SUM(B5:B8)</f>
        <v>1883</v>
      </c>
      <c r="C9" s="14">
        <f t="shared" si="0"/>
        <v>2500.2</v>
      </c>
      <c r="D9" s="14">
        <f t="shared" si="0"/>
        <v>1468.9640000000002</v>
      </c>
      <c r="E9" s="14">
        <f t="shared" si="0"/>
        <v>293.78</v>
      </c>
      <c r="F9" s="14">
        <f t="shared" si="0"/>
        <v>117.32400000000001</v>
      </c>
      <c r="G9" s="14">
        <f t="shared" si="0"/>
        <v>106.714</v>
      </c>
      <c r="H9" s="14">
        <f t="shared" si="0"/>
        <v>18.9</v>
      </c>
      <c r="I9" s="14">
        <f t="shared" si="0"/>
        <v>280</v>
      </c>
      <c r="J9" s="14">
        <f t="shared" si="0"/>
        <v>0.04</v>
      </c>
      <c r="K9" s="14">
        <f t="shared" si="0"/>
        <v>100.002</v>
      </c>
      <c r="L9" s="14">
        <f t="shared" si="0"/>
        <v>2316.2</v>
      </c>
      <c r="M9" s="14">
        <f t="shared" si="0"/>
        <v>1148.4</v>
      </c>
      <c r="N9" s="14">
        <f t="shared" si="0"/>
        <v>418.04</v>
      </c>
      <c r="O9" s="14">
        <f t="shared" si="0"/>
        <v>1800</v>
      </c>
      <c r="P9" s="14">
        <f t="shared" si="0"/>
        <v>5766.6</v>
      </c>
      <c r="Q9" s="14">
        <f t="shared" si="0"/>
        <v>9064.900000000001</v>
      </c>
      <c r="R9" s="14">
        <f t="shared" si="0"/>
        <v>2573.2999999999997</v>
      </c>
      <c r="S9" s="14">
        <f t="shared" si="0"/>
        <v>13.228</v>
      </c>
      <c r="T9" s="14">
        <f t="shared" si="0"/>
        <v>25.588</v>
      </c>
      <c r="U9" s="14">
        <f t="shared" si="0"/>
        <v>1.778</v>
      </c>
      <c r="V9" s="15">
        <f t="shared" si="0"/>
        <v>21.54</v>
      </c>
    </row>
    <row r="10" spans="1:22" ht="28.5">
      <c r="A10" s="13" t="s">
        <v>29</v>
      </c>
      <c r="B10" s="14">
        <v>100</v>
      </c>
      <c r="C10" s="14">
        <f aca="true" t="shared" si="1" ref="C10:V10">100*C9/2003</f>
        <v>124.82276585122315</v>
      </c>
      <c r="D10" s="14">
        <f t="shared" si="1"/>
        <v>73.33819271093361</v>
      </c>
      <c r="E10" s="14">
        <f t="shared" si="1"/>
        <v>14.666999500748874</v>
      </c>
      <c r="F10" s="14">
        <f t="shared" si="1"/>
        <v>5.8574138791812285</v>
      </c>
      <c r="G10" s="14">
        <f t="shared" si="1"/>
        <v>5.327708437343984</v>
      </c>
      <c r="H10" s="14">
        <f t="shared" si="1"/>
        <v>0.9435846230654018</v>
      </c>
      <c r="I10" s="14">
        <f t="shared" si="1"/>
        <v>13.979031452820768</v>
      </c>
      <c r="J10" s="14">
        <f t="shared" si="1"/>
        <v>0.00199700449326011</v>
      </c>
      <c r="K10" s="14">
        <f t="shared" si="1"/>
        <v>4.992611083374937</v>
      </c>
      <c r="L10" s="14">
        <f t="shared" si="1"/>
        <v>115.63654518222664</v>
      </c>
      <c r="M10" s="14">
        <f t="shared" si="1"/>
        <v>57.33399900149776</v>
      </c>
      <c r="N10" s="14">
        <f t="shared" si="1"/>
        <v>20.87069395906141</v>
      </c>
      <c r="O10" s="14">
        <f t="shared" si="1"/>
        <v>89.86520219670494</v>
      </c>
      <c r="P10" s="14">
        <f t="shared" si="1"/>
        <v>287.89815277084375</v>
      </c>
      <c r="Q10" s="14">
        <f t="shared" si="1"/>
        <v>452.5661507738393</v>
      </c>
      <c r="R10" s="14">
        <f t="shared" si="1"/>
        <v>128.472291562656</v>
      </c>
      <c r="S10" s="14">
        <f t="shared" si="1"/>
        <v>0.6604093859211183</v>
      </c>
      <c r="T10" s="14">
        <f t="shared" si="1"/>
        <v>1.2774837743384924</v>
      </c>
      <c r="U10" s="14">
        <f t="shared" si="1"/>
        <v>0.08876684972541189</v>
      </c>
      <c r="V10" s="15">
        <f t="shared" si="1"/>
        <v>1.0753869196205692</v>
      </c>
    </row>
    <row r="11" spans="1:22" ht="28.5">
      <c r="A11" s="16" t="s">
        <v>30</v>
      </c>
      <c r="B11" s="17">
        <v>196.08</v>
      </c>
      <c r="C11" s="17">
        <f>$B$11*C10/100</f>
        <v>244.75247928107837</v>
      </c>
      <c r="D11" s="17">
        <f>$B$11*D10/100-96.08</f>
        <v>47.72152826759866</v>
      </c>
      <c r="E11" s="17">
        <f aca="true" t="shared" si="2" ref="E11:V11">$B$11*E10/100</f>
        <v>28.759052621068395</v>
      </c>
      <c r="F11" s="17">
        <f t="shared" si="2"/>
        <v>11.485217134298553</v>
      </c>
      <c r="G11" s="17">
        <f t="shared" si="2"/>
        <v>10.446570703944083</v>
      </c>
      <c r="H11" s="17">
        <f t="shared" si="2"/>
        <v>1.85018072890664</v>
      </c>
      <c r="I11" s="17">
        <f t="shared" si="2"/>
        <v>27.410084872690962</v>
      </c>
      <c r="J11" s="17">
        <f t="shared" si="2"/>
        <v>0.003915726410384424</v>
      </c>
      <c r="K11" s="17">
        <f t="shared" si="2"/>
        <v>9.789511812281578</v>
      </c>
      <c r="L11" s="17">
        <f t="shared" si="2"/>
        <v>226.74013779331003</v>
      </c>
      <c r="M11" s="17">
        <f t="shared" si="2"/>
        <v>112.42050524213681</v>
      </c>
      <c r="N11" s="17">
        <f t="shared" si="2"/>
        <v>40.92325671492762</v>
      </c>
      <c r="O11" s="17">
        <f t="shared" si="2"/>
        <v>176.20768846729905</v>
      </c>
      <c r="P11" s="17">
        <f t="shared" si="2"/>
        <v>564.5106979530705</v>
      </c>
      <c r="Q11" s="17">
        <f t="shared" si="2"/>
        <v>887.3917084373442</v>
      </c>
      <c r="R11" s="17">
        <f t="shared" si="2"/>
        <v>251.90846929605593</v>
      </c>
      <c r="S11" s="17">
        <f t="shared" si="2"/>
        <v>1.2949307239141288</v>
      </c>
      <c r="T11" s="17">
        <f t="shared" si="2"/>
        <v>2.504890184722916</v>
      </c>
      <c r="U11" s="17">
        <f t="shared" si="2"/>
        <v>0.17405403894158766</v>
      </c>
      <c r="V11" s="18">
        <f t="shared" si="2"/>
        <v>2.108618671992012</v>
      </c>
    </row>
    <row r="15" spans="1:22" ht="60">
      <c r="A15" s="19"/>
      <c r="B15" s="20" t="s">
        <v>31</v>
      </c>
      <c r="C15" s="5" t="s">
        <v>32</v>
      </c>
      <c r="D15" s="5" t="s">
        <v>33</v>
      </c>
      <c r="E15" s="5" t="s">
        <v>34</v>
      </c>
      <c r="F15" s="5" t="s">
        <v>35</v>
      </c>
      <c r="G15" s="5" t="s">
        <v>36</v>
      </c>
      <c r="H15" s="5" t="s">
        <v>37</v>
      </c>
      <c r="I15" s="5" t="s">
        <v>38</v>
      </c>
      <c r="J15" s="5" t="s">
        <v>39</v>
      </c>
      <c r="K15" s="5" t="s">
        <v>40</v>
      </c>
      <c r="L15" s="5" t="s">
        <v>41</v>
      </c>
      <c r="M15" s="5" t="s">
        <v>42</v>
      </c>
      <c r="N15" s="5" t="s">
        <v>43</v>
      </c>
      <c r="O15" s="5" t="s">
        <v>44</v>
      </c>
      <c r="P15" s="5" t="s">
        <v>45</v>
      </c>
      <c r="Q15" s="5" t="s">
        <v>46</v>
      </c>
      <c r="R15" s="5" t="s">
        <v>47</v>
      </c>
      <c r="S15" s="5" t="s">
        <v>48</v>
      </c>
      <c r="T15" s="5" t="s">
        <v>49</v>
      </c>
      <c r="U15" s="6" t="s">
        <v>50</v>
      </c>
      <c r="V15" s="3"/>
    </row>
    <row r="16" spans="1:21" ht="14.25">
      <c r="A16" s="7" t="s">
        <v>23</v>
      </c>
      <c r="B16" s="8" t="s">
        <v>24</v>
      </c>
      <c r="C16" s="8" t="s">
        <v>24</v>
      </c>
      <c r="D16" s="8" t="s">
        <v>24</v>
      </c>
      <c r="E16" s="8" t="s">
        <v>24</v>
      </c>
      <c r="F16" s="8" t="s">
        <v>24</v>
      </c>
      <c r="G16" s="8" t="s">
        <v>24</v>
      </c>
      <c r="H16" s="8" t="s">
        <v>24</v>
      </c>
      <c r="I16" s="8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8">
        <f>'[1]ΣΥΣΤΑΣΗ ΤΡΟΦΙΜΩΝ'!AH88</f>
        <v>20.454545454545453</v>
      </c>
      <c r="O16" s="8">
        <f>'[1]ΣΥΣΤΑΣΗ ΤΡΟΦΙΜΩΝ'!AI88</f>
        <v>17.433155080213904</v>
      </c>
      <c r="P16" s="8">
        <f>'[1]ΣΥΣΤΑΣΗ ΤΡΟΦΙΜΩΝ'!AJ88</f>
        <v>68.98395721925134</v>
      </c>
      <c r="Q16" s="8">
        <f>'[1]ΣΥΣΤΑΣΗ ΤΡΟΦΙΜΩΝ'!AK88</f>
        <v>0</v>
      </c>
      <c r="R16" s="8">
        <f>'[1]ΣΥΣΤΑΣΗ ΤΡΟΦΙΜΩΝ'!AL88</f>
        <v>0</v>
      </c>
      <c r="S16" s="8" t="s">
        <v>24</v>
      </c>
      <c r="T16" s="8" t="s">
        <v>24</v>
      </c>
      <c r="U16" s="8" t="s">
        <v>24</v>
      </c>
    </row>
    <row r="17" spans="1:21" ht="14.25">
      <c r="A17" s="10" t="s">
        <v>25</v>
      </c>
      <c r="B17" s="11" t="s">
        <v>24</v>
      </c>
      <c r="C17" s="8">
        <f>13.8*'[1]ΣΥΣΤΑΣΗ ΤΡΟΦΙΜΩΝ'!W28</f>
        <v>0.027600000000000003</v>
      </c>
      <c r="D17" s="8">
        <f>13.8*'[1]ΣΥΣΤΑΣΗ ΤΡΟΦΙΜΩΝ'!X28</f>
        <v>0.0966</v>
      </c>
      <c r="E17" s="8">
        <f>13.8*'[1]ΣΥΣΤΑΣΗ ΤΡΟΦΙΜΩΝ'!Y28</f>
        <v>0</v>
      </c>
      <c r="F17" s="8">
        <f>13.8*'[1]ΣΥΣΤΑΣΗ ΤΡΟΦΙΜΩΝ'!Z28</f>
        <v>0.5658000000000001</v>
      </c>
      <c r="G17" s="8">
        <f>13.8*'[1]ΣΥΣΤΑΣΗ ΤΡΟΦΙΜΩΝ'!AA28</f>
        <v>0.027600000000000003</v>
      </c>
      <c r="H17" s="8">
        <f>13.8*'[1]ΣΥΣΤΑΣΗ ΤΡΟΦΙΜΩΝ'!AB28</f>
        <v>0</v>
      </c>
      <c r="I17" s="8">
        <f>13.8*'[1]ΣΥΣΤΑΣΗ ΤΡΟΦΙΜΩΝ'!AC28</f>
        <v>13.8</v>
      </c>
      <c r="J17" s="8">
        <f>13.8*'[1]ΣΥΣΤΑΣΗ ΤΡΟΦΙΜΩΝ'!AD28</f>
        <v>0</v>
      </c>
      <c r="K17" s="8">
        <f>13.8*'[1]ΣΥΣΤΑΣΗ ΤΡΟΦΙΜΩΝ'!AE28</f>
        <v>0</v>
      </c>
      <c r="L17" s="8">
        <f>13.8*'[1]ΣΥΣΤΑΣΗ ΤΡΟΦΙΜΩΝ'!AF28</f>
        <v>0</v>
      </c>
      <c r="M17" s="8">
        <f>13.8*'[1]ΣΥΣΤΑΣΗ ΤΡΟΦΙΜΩΝ'!AG28</f>
        <v>0</v>
      </c>
      <c r="N17" s="8">
        <f>'[1]ΣΥΣΤΑΣΗ ΤΡΟΦΙΜΩΝ'!AH28</f>
        <v>51.75000000000001</v>
      </c>
      <c r="O17" s="8">
        <f>'[1]ΣΥΣΤΑΣΗ ΤΡΟΦΙΜΩΝ'!AI28</f>
        <v>28.000000000000004</v>
      </c>
      <c r="P17" s="8">
        <f>'[1]ΣΥΣΤΑΣΗ ΤΡΟΦΙΜΩΝ'!AJ28</f>
        <v>30</v>
      </c>
      <c r="Q17" s="8">
        <f>'[1]ΣΥΣΤΑΣΗ ΤΡΟΦΙΜΩΝ'!AK28</f>
        <v>12.825000000000001</v>
      </c>
      <c r="R17" s="8">
        <f>'[1]ΣΥΣΤΑΣΗ ΤΡΟΦΙΜΩΝ'!AL28</f>
        <v>28.999999999999996</v>
      </c>
      <c r="S17" s="8">
        <f>13.8*'[1]ΣΥΣΤΑΣΗ ΤΡΟΦΙΜΩΝ'!AM28</f>
        <v>0.7866000000000001</v>
      </c>
      <c r="T17" s="8">
        <f>13.8*'[1]ΣΥΣΤΑΣΗ ΤΡΟΦΙΜΩΝ'!AN28</f>
        <v>1.2282</v>
      </c>
      <c r="U17" s="9">
        <f>13.8*'[1]ΣΥΣΤΑΣΗ ΤΡΟΦΙΜΩΝ'!AO28</f>
        <v>1.0212</v>
      </c>
    </row>
    <row r="18" spans="1:21" ht="14.25">
      <c r="A18" s="10" t="s">
        <v>26</v>
      </c>
      <c r="B18" s="8">
        <f>2*'[1]ΣΥΣΤΑΣΗ ΤΡΟΦΙΜΩΝ'!V99</f>
        <v>55.1</v>
      </c>
      <c r="C18" s="8">
        <f>2*'[1]ΣΥΣΤΑΣΗ ΤΡΟΦΙΜΩΝ'!W99*0.95</f>
        <v>0.5035</v>
      </c>
      <c r="D18" s="8">
        <f>2*'[1]ΣΥΣΤΑΣΗ ΤΡΟΦΙΜΩΝ'!X99</f>
        <v>0.486</v>
      </c>
      <c r="E18" s="11" t="s">
        <v>24</v>
      </c>
      <c r="F18" s="8">
        <f>2*'[1]ΣΥΣΤΑΣΗ ΤΡΟΦΙΜΩΝ'!Z99</f>
        <v>7.98</v>
      </c>
      <c r="G18" s="8">
        <f>2*'[1]ΣΥΣΤΑΣΗ ΤΡΟΦΙΜΩΝ'!AA99*0.95</f>
        <v>0.3819</v>
      </c>
      <c r="H18" s="8">
        <f>2*'[1]ΣΥΣΤΑΣΗ ΤΡΟΦΙΜΩΝ'!AB99*0.95</f>
        <v>1.6985999999999999</v>
      </c>
      <c r="I18" s="8">
        <f>2*'[1]ΣΥΣΤΑΣΗ ΤΡΟΦΙΜΩΝ'!AC99*0.95</f>
        <v>87.21</v>
      </c>
      <c r="J18" s="8">
        <f>2*'[1]ΣΥΣΤΑΣΗ ΤΡΟΦΙΜΩΝ'!AD99*0.95</f>
        <v>1.1969999999999998</v>
      </c>
      <c r="K18" s="8">
        <f>2*'[1]ΣΥΣΤΑΣΗ ΤΡΟΦΙΜΩΝ'!AE99</f>
        <v>156</v>
      </c>
      <c r="L18" s="8">
        <f>2*'[1]ΣΥΣΤΑΣΗ ΤΡΟΦΙΜΩΝ'!AF99</f>
        <v>1.072</v>
      </c>
      <c r="M18" s="8">
        <f>2*'[1]ΣΥΣΤΑΣΗ ΤΡΟΦΙΜΩΝ'!AG99</f>
        <v>7.2</v>
      </c>
      <c r="N18" s="8">
        <f>'[1]ΣΥΣΤΑΣΗ ΤΡΟΦΙΜΩΝ'!AH99</f>
        <v>53.08843537414966</v>
      </c>
      <c r="O18" s="8">
        <f>'[1]ΣΥΣΤΑΣΗ ΤΡΟΦΙΜΩΝ'!AI99</f>
        <v>19.519274376417233</v>
      </c>
      <c r="P18" s="8">
        <f>'[1]ΣΥΣΤΑΣΗ ΤΡΟΦΙΜΩΝ'!AJ99</f>
        <v>29.06727135298564</v>
      </c>
      <c r="Q18" s="8">
        <f>'[1]ΣΥΣΤΑΣΗ ΤΡΟΦΙΜΩΝ'!AK99</f>
        <v>5.768707482993198</v>
      </c>
      <c r="R18" s="8">
        <f>'[1]ΣΥΣΤΑΣΗ ΤΡΟΦΙΜΩΝ'!AL99</f>
        <v>29.024943310657598</v>
      </c>
      <c r="S18" s="8">
        <f>2*'[1]ΣΥΣΤΑΣΗ ΤΡΟΦΙΜΩΝ'!AM99</f>
        <v>8.48</v>
      </c>
      <c r="T18" s="8">
        <f>2*'[1]ΣΥΣΤΑΣΗ ΤΡΟΦΙΜΩΝ'!AN99</f>
        <v>13.68</v>
      </c>
      <c r="U18" s="9">
        <f>2*'[1]ΣΥΣΤΑΣΗ ΤΡΟΦΙΜΩΝ'!AO99</f>
        <v>20.52</v>
      </c>
    </row>
    <row r="19" spans="1:21" ht="14.25">
      <c r="A19" s="10" t="s">
        <v>27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</row>
    <row r="20" spans="1:22" ht="14.25">
      <c r="A20" s="13" t="s">
        <v>28</v>
      </c>
      <c r="B20" s="14">
        <f aca="true" t="shared" si="3" ref="B20:M20">SUM(B16:B19)</f>
        <v>55.1</v>
      </c>
      <c r="C20" s="14">
        <f t="shared" si="3"/>
        <v>0.5310999999999999</v>
      </c>
      <c r="D20" s="14">
        <f t="shared" si="3"/>
        <v>0.5826</v>
      </c>
      <c r="E20" s="14">
        <f t="shared" si="3"/>
        <v>0</v>
      </c>
      <c r="F20" s="14">
        <f t="shared" si="3"/>
        <v>8.5458</v>
      </c>
      <c r="G20" s="14">
        <f t="shared" si="3"/>
        <v>0.40950000000000003</v>
      </c>
      <c r="H20" s="14">
        <f t="shared" si="3"/>
        <v>1.6985999999999999</v>
      </c>
      <c r="I20" s="14">
        <f t="shared" si="3"/>
        <v>101.00999999999999</v>
      </c>
      <c r="J20" s="14">
        <f t="shared" si="3"/>
        <v>1.1969999999999998</v>
      </c>
      <c r="K20" s="14">
        <f t="shared" si="3"/>
        <v>156</v>
      </c>
      <c r="L20" s="14">
        <f t="shared" si="3"/>
        <v>1.072</v>
      </c>
      <c r="M20" s="14">
        <f t="shared" si="3"/>
        <v>7.2</v>
      </c>
      <c r="N20" s="21">
        <f>9*G9*100/C9</f>
        <v>38.41396688264939</v>
      </c>
      <c r="O20" s="21">
        <f>4*F9*100/C9</f>
        <v>18.77033837293017</v>
      </c>
      <c r="P20" s="21">
        <f>4*E9*100/C9</f>
        <v>47.001039916806654</v>
      </c>
      <c r="Q20" s="8">
        <f>9*S20*100/C9</f>
        <v>3.335709143268539</v>
      </c>
      <c r="R20" s="8">
        <f>4*K9*100/C9</f>
        <v>15.999040076793856</v>
      </c>
      <c r="S20" s="14">
        <f>SUM(S16:S19)</f>
        <v>9.2666</v>
      </c>
      <c r="T20" s="14">
        <f>SUM(T16:T19)</f>
        <v>14.908199999999999</v>
      </c>
      <c r="U20" s="15">
        <f>SUM(U16:U19)</f>
        <v>21.5412</v>
      </c>
      <c r="V20" s="12"/>
    </row>
    <row r="21" spans="1:22" ht="28.5">
      <c r="A21" s="13" t="s">
        <v>29</v>
      </c>
      <c r="B21" s="14">
        <f aca="true" t="shared" si="4" ref="B21:M21">100*B20/2003</f>
        <v>2.7508736894658012</v>
      </c>
      <c r="C21" s="14">
        <f t="shared" si="4"/>
        <v>0.026515227159261103</v>
      </c>
      <c r="D21" s="14">
        <f t="shared" si="4"/>
        <v>0.029086370444333497</v>
      </c>
      <c r="E21" s="14">
        <f t="shared" si="4"/>
        <v>0</v>
      </c>
      <c r="F21" s="14">
        <f t="shared" si="4"/>
        <v>0.4266500249625561</v>
      </c>
      <c r="G21" s="14">
        <f t="shared" si="4"/>
        <v>0.020444333499750375</v>
      </c>
      <c r="H21" s="14">
        <f t="shared" si="4"/>
        <v>0.08480279580629056</v>
      </c>
      <c r="I21" s="14">
        <f t="shared" si="4"/>
        <v>5.042935596605092</v>
      </c>
      <c r="J21" s="14">
        <f t="shared" si="4"/>
        <v>0.05976035946080878</v>
      </c>
      <c r="K21" s="14">
        <f t="shared" si="4"/>
        <v>7.788317523714428</v>
      </c>
      <c r="L21" s="14">
        <f t="shared" si="4"/>
        <v>0.05351972041937095</v>
      </c>
      <c r="M21" s="14">
        <f t="shared" si="4"/>
        <v>0.3594608087868198</v>
      </c>
      <c r="N21" s="14"/>
      <c r="O21" s="14"/>
      <c r="P21" s="14"/>
      <c r="Q21" s="14"/>
      <c r="R21" s="14"/>
      <c r="S21" s="14">
        <f>100*S20/2003</f>
        <v>0.4626360459311034</v>
      </c>
      <c r="T21" s="14">
        <f>100*T20/2003</f>
        <v>0.7442935596605093</v>
      </c>
      <c r="U21" s="15">
        <f>100*U20/2003</f>
        <v>1.075446829755367</v>
      </c>
      <c r="V21" s="12"/>
    </row>
    <row r="22" spans="1:21" ht="28.5">
      <c r="A22" s="16" t="s">
        <v>30</v>
      </c>
      <c r="B22" s="17">
        <f aca="true" t="shared" si="5" ref="B22:M22">$B$11*B21/100</f>
        <v>5.393913130304544</v>
      </c>
      <c r="C22" s="17">
        <f t="shared" si="5"/>
        <v>0.051991057413879174</v>
      </c>
      <c r="D22" s="17">
        <f t="shared" si="5"/>
        <v>0.05703255516724912</v>
      </c>
      <c r="E22" s="17">
        <f t="shared" si="5"/>
        <v>0</v>
      </c>
      <c r="F22" s="17">
        <f t="shared" si="5"/>
        <v>0.8365753689465801</v>
      </c>
      <c r="G22" s="17">
        <f t="shared" si="5"/>
        <v>0.040087249126310544</v>
      </c>
      <c r="H22" s="17">
        <f t="shared" si="5"/>
        <v>0.16628132201697454</v>
      </c>
      <c r="I22" s="17">
        <f t="shared" si="5"/>
        <v>9.888188117823267</v>
      </c>
      <c r="J22" s="17">
        <f t="shared" si="5"/>
        <v>0.11717811283075387</v>
      </c>
      <c r="K22" s="17">
        <f t="shared" si="5"/>
        <v>15.271333000499252</v>
      </c>
      <c r="L22" s="17">
        <f t="shared" si="5"/>
        <v>0.10494146779830256</v>
      </c>
      <c r="M22" s="17">
        <f t="shared" si="5"/>
        <v>0.7048307538691964</v>
      </c>
      <c r="N22" s="17"/>
      <c r="O22" s="17"/>
      <c r="P22" s="17"/>
      <c r="Q22" s="17"/>
      <c r="R22" s="17"/>
      <c r="S22" s="17">
        <f>$B$11*S21/100</f>
        <v>0.9071367588617076</v>
      </c>
      <c r="T22" s="17">
        <f>$B$11*T21/100</f>
        <v>1.4594108117823266</v>
      </c>
      <c r="U22" s="18">
        <f>$B$11*U21/100</f>
        <v>2.1087361437843235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2011-08-05T06:20:17Z</dcterms:created>
  <dcterms:modified xsi:type="dcterms:W3CDTF">2011-08-05T06:20:33Z</dcterms:modified>
  <cp:category/>
  <cp:version/>
  <cp:contentType/>
  <cp:contentStatus/>
</cp:coreProperties>
</file>