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Αφέλ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<sst xmlns="http://schemas.openxmlformats.org/spreadsheetml/2006/main" count="87" uniqueCount="53">
  <si>
    <t>ΑΦΕΛΙΑ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</si>
  <si>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</si>
  <si>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</si>
  <si>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</si>
  <si>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</si>
  <si>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</si>
  <si>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</si>
  <si>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</si>
  <si>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</si>
  <si>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</si>
  <si>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</si>
  <si>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</si>
  <si>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</si>
  <si>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</si>
  <si>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</si>
  <si>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</si>
  <si>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</si>
  <si>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</si>
  <si>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</si>
  <si>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</si>
  <si>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</si>
  <si>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</si>
  <si>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</si>
  <si>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κρέας χοιρινό</t>
  </si>
  <si>
    <t>1 φλιτζάνι κόκκινο κρασί</t>
  </si>
  <si>
    <t>2 κ.σ. κόλιανδρο</t>
  </si>
  <si>
    <t>1/2 φλιτζ λάδι</t>
  </si>
  <si>
    <t>tr</t>
  </si>
  <si>
    <t>αλάτι</t>
  </si>
  <si>
    <t>πιπέρι</t>
  </si>
  <si>
    <t>ΣΥΝΟΛΟ</t>
  </si>
  <si>
    <t>ΣΥΝΟΛΟ ΣΕ 100g ΩΜΟΥ ΠΡΟΪΟΝΤΟΣ</t>
  </si>
  <si>
    <t>ΣΥΝΟΛΟ ΣΕ 100g ΕΤΟΙΜΟΥ ΠΡΟΪΟΝΤΟΣ (-28%)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</si>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</sst>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0" fillId="0" borderId="0" xfId="56" applyNumberForma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34">
          <cell r="B134">
            <v>269</v>
          </cell>
          <cell r="C134">
            <v>59.5</v>
          </cell>
          <cell r="D134">
            <v>0</v>
          </cell>
          <cell r="E134">
            <v>16.6</v>
          </cell>
          <cell r="F134">
            <v>22.5</v>
          </cell>
          <cell r="G134">
            <v>0</v>
          </cell>
          <cell r="H134">
            <v>71</v>
          </cell>
          <cell r="I134">
            <v>0</v>
          </cell>
          <cell r="J134">
            <v>0</v>
          </cell>
          <cell r="K134">
            <v>7</v>
          </cell>
          <cell r="L134">
            <v>160</v>
          </cell>
          <cell r="M134">
            <v>18</v>
          </cell>
          <cell r="N134">
            <v>59</v>
          </cell>
          <cell r="O134">
            <v>0.03</v>
          </cell>
          <cell r="P134">
            <v>59</v>
          </cell>
          <cell r="Q134">
            <v>300</v>
          </cell>
          <cell r="R134">
            <v>0.8</v>
          </cell>
          <cell r="S134">
            <v>1.8</v>
          </cell>
          <cell r="T134">
            <v>0.12</v>
          </cell>
          <cell r="U134">
            <v>14</v>
          </cell>
          <cell r="V134">
            <v>3</v>
          </cell>
          <cell r="W134">
            <v>0.73</v>
          </cell>
          <cell r="X134">
            <v>0.2</v>
          </cell>
          <cell r="Z134">
            <v>4.5</v>
          </cell>
          <cell r="AA134">
            <v>0.33</v>
          </cell>
          <cell r="AB134">
            <v>2</v>
          </cell>
          <cell r="AC134">
            <v>4</v>
          </cell>
          <cell r="AD134">
            <v>0</v>
          </cell>
          <cell r="AG134">
            <v>0.01</v>
          </cell>
          <cell r="AH134">
            <v>75.27881040892193</v>
          </cell>
          <cell r="AI134">
            <v>24.68401486988848</v>
          </cell>
          <cell r="AJ134">
            <v>0</v>
          </cell>
          <cell r="AK134">
            <v>27.769516728624534</v>
          </cell>
          <cell r="AL134">
            <v>0</v>
          </cell>
          <cell r="AM134">
            <v>8.3</v>
          </cell>
          <cell r="AN134">
            <v>9.1</v>
          </cell>
          <cell r="AO134">
            <v>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41">
          <cell r="B141">
            <v>50</v>
          </cell>
          <cell r="C141">
            <v>88.9</v>
          </cell>
          <cell r="D141">
            <v>6.3</v>
          </cell>
          <cell r="E141">
            <v>0.5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1.55</v>
          </cell>
          <cell r="K141">
            <v>9</v>
          </cell>
          <cell r="L141">
            <v>15</v>
          </cell>
          <cell r="M141">
            <v>10</v>
          </cell>
          <cell r="P141">
            <v>626</v>
          </cell>
          <cell r="Q141">
            <v>88</v>
          </cell>
          <cell r="R141">
            <v>0.4</v>
          </cell>
          <cell r="S141">
            <v>0.08</v>
          </cell>
          <cell r="T141">
            <v>0.011</v>
          </cell>
          <cell r="U141">
            <v>0.2</v>
          </cell>
          <cell r="W141">
            <v>0</v>
          </cell>
          <cell r="X141">
            <v>0.01</v>
          </cell>
          <cell r="Y141">
            <v>0</v>
          </cell>
          <cell r="Z141">
            <v>0.1</v>
          </cell>
          <cell r="AA141">
            <v>0.02</v>
          </cell>
          <cell r="AB141">
            <v>0</v>
          </cell>
          <cell r="AC141">
            <v>1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</v>
          </cell>
          <cell r="AJ141">
            <v>50.4</v>
          </cell>
          <cell r="AK141">
            <v>0</v>
          </cell>
          <cell r="AL141">
            <v>12.4</v>
          </cell>
          <cell r="AM141">
            <v>0</v>
          </cell>
          <cell r="AN141">
            <v>0</v>
          </cell>
          <cell r="AO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1">
      <selection activeCell="P6" sqref="P6:Q6"/>
    </sheetView>
  </sheetViews>
  <sheetFormatPr defaultColWidth="9.140625" defaultRowHeight="15"/>
  <cols>
    <col min="1" max="1" width="26.28125" style="18" customWidth="1"/>
    <col min="2" max="3" width="9.140625" style="2" customWidth="1"/>
    <col min="4" max="4" width="13.8515625" style="2" customWidth="1"/>
    <col min="5" max="5" width="15.7109375" style="2" customWidth="1"/>
    <col min="6" max="8" width="9.140625" style="2" customWidth="1"/>
    <col min="9" max="9" width="11.8515625" style="2" customWidth="1"/>
    <col min="10" max="12" width="9.140625" style="2" customWidth="1"/>
    <col min="13" max="13" width="13.57421875" style="2" customWidth="1"/>
    <col min="14" max="14" width="11.57421875" style="2" customWidth="1"/>
    <col min="15" max="15" width="9.140625" style="2" customWidth="1"/>
    <col min="16" max="16" width="13.28125" style="2" customWidth="1"/>
    <col min="17" max="17" width="11.57421875" style="2" customWidth="1"/>
    <col min="18" max="18" width="10.8515625" style="2" customWidth="1"/>
    <col min="19" max="19" width="11.5742187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3" ht="18">
      <c r="A2" s="1" t="s">
        <v>1</v>
      </c>
      <c r="B2" s="1"/>
      <c r="C2" s="1"/>
    </row>
    <row r="3" ht="14.25">
      <c r="A3" s="2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1000</v>
      </c>
      <c r="C5" s="9">
        <f>1000/85*'[1]ΣΥΣΤΑΣΗ ΤΡΟΦΙΜΩΝ'!B134</f>
        <v>3164.7058823529414</v>
      </c>
      <c r="D5" s="9">
        <f>1000/85*'[1]ΣΥΣΤΑΣΗ ΤΡΟΦΙΜΩΝ'!C134</f>
        <v>700</v>
      </c>
      <c r="E5" s="9">
        <f>1000/85*'[1]ΣΥΣΤΑΣΗ ΤΡΟΦΙΜΩΝ'!D134</f>
        <v>0</v>
      </c>
      <c r="F5" s="9">
        <f>1000/85*'[1]ΣΥΣΤΑΣΗ ΤΡΟΦΙΜΩΝ'!E134</f>
        <v>195.29411764705884</v>
      </c>
      <c r="G5" s="9">
        <f>1000/85*'[1]ΣΥΣΤΑΣΗ ΤΡΟΦΙΜΩΝ'!F134</f>
        <v>264.7058823529412</v>
      </c>
      <c r="H5" s="9">
        <f>1000/85*'[1]ΣΥΣΤΑΣΗ ΤΡΟΦΙΜΩΝ'!G134</f>
        <v>0</v>
      </c>
      <c r="I5" s="9">
        <f>1000/85*'[1]ΣΥΣΤΑΣΗ ΤΡΟΦΙΜΩΝ'!H134</f>
        <v>835.2941176470589</v>
      </c>
      <c r="J5" s="9">
        <f>1000/85*'[1]ΣΥΣΤΑΣΗ ΤΡΟΦΙΜΩΝ'!I134</f>
        <v>0</v>
      </c>
      <c r="K5" s="9">
        <f>1000/85*'[1]ΣΥΣΤΑΣΗ ΤΡΟΦΙΜΩΝ'!J134</f>
        <v>0</v>
      </c>
      <c r="L5" s="9">
        <f>1000/85*'[1]ΣΥΣΤΑΣΗ ΤΡΟΦΙΜΩΝ'!K134*0.75</f>
        <v>61.76470588235294</v>
      </c>
      <c r="M5" s="9">
        <f>1000/85*'[1]ΣΥΣΤΑΣΗ ΤΡΟΦΙΜΩΝ'!L134*0.9</f>
        <v>1694.1176470588236</v>
      </c>
      <c r="N5" s="9">
        <f>1000/85*'[1]ΣΥΣΤΑΣΗ ΤΡΟΦΙΜΩΝ'!M134</f>
        <v>211.76470588235296</v>
      </c>
      <c r="O5" s="9">
        <f>1000/85*'[1]ΣΥΣΤΑΣΗ ΤΡΟΦΙΜΩΝ'!N134</f>
        <v>694.1176470588235</v>
      </c>
      <c r="P5" s="9">
        <f>1000/85*'[1]ΣΥΣΤΑΣΗ ΤΡΟΦΙΜΩΝ'!O134*0.95</f>
        <v>0.33529411764705885</v>
      </c>
      <c r="Q5" s="9">
        <f>1000/85*'[1]ΣΥΣΤΑΣΗ ΤΡΟΦΙΜΩΝ'!P134</f>
        <v>694.1176470588235</v>
      </c>
      <c r="R5" s="9">
        <f>1000/85*'[1]ΣΥΣΤΑΣΗ ΤΡΟΦΙΜΩΝ'!Q134*0.85</f>
        <v>3000</v>
      </c>
      <c r="S5" s="9">
        <f>1000/85*'[1]ΣΥΣΤΑΣΗ ΤΡΟΦΙΜΩΝ'!R134*0.8</f>
        <v>7.529411764705883</v>
      </c>
      <c r="T5" s="9">
        <f>1000/85*'[1]ΣΥΣΤΑΣΗ ΤΡΟΦΙΜΩΝ'!S134*0.95</f>
        <v>20.117647058823533</v>
      </c>
      <c r="U5" s="9">
        <f>1000/85*'[1]ΣΥΣΤΑΣΗ ΤΡΟΦΙΜΩΝ'!T134*0.95</f>
        <v>1.3411764705882354</v>
      </c>
      <c r="V5" s="10">
        <f>1000/85*'[1]ΣΥΣΤΑΣΗ ΤΡΟΦΙΜΩΝ'!U134</f>
        <v>164.7058823529412</v>
      </c>
    </row>
    <row r="6" spans="1:22" ht="14.25">
      <c r="A6" s="11" t="s">
        <v>24</v>
      </c>
      <c r="B6" s="12">
        <v>240</v>
      </c>
      <c r="C6" s="12">
        <f>2.4*'[2]ΣΥΣΤΑΣΗ ΤΡΟΦΙΜΩΝ'!B141</f>
        <v>120</v>
      </c>
      <c r="D6" s="12">
        <f>2.4*'[2]ΣΥΣΤΑΣΗ ΤΡΟΦΙΜΩΝ'!C141</f>
        <v>213.36</v>
      </c>
      <c r="E6" s="12">
        <f>2.4*'[2]ΣΥΣΤΑΣΗ ΤΡΟΦΙΜΩΝ'!D141</f>
        <v>15.12</v>
      </c>
      <c r="F6" s="12">
        <f>2.4*'[2]ΣΥΣΤΑΣΗ ΤΡΟΦΙΜΩΝ'!E141</f>
        <v>1.2</v>
      </c>
      <c r="G6" s="12">
        <f>2.4*'[2]ΣΥΣΤΑΣΗ ΤΡΟΦΙΜΩΝ'!F141</f>
        <v>0</v>
      </c>
      <c r="H6" s="12">
        <f>2.4*'[2]ΣΥΣΤΑΣΗ ΤΡΟΦΙΜΩΝ'!G141</f>
        <v>0</v>
      </c>
      <c r="I6" s="12">
        <f>2.4*'[2]ΣΥΣΤΑΣΗ ΤΡΟΦΙΜΩΝ'!H141</f>
        <v>0</v>
      </c>
      <c r="J6" s="12">
        <f>2.4*'[2]ΣΥΣΤΑΣΗ ΤΡΟΦΙΜΩΝ'!I141</f>
        <v>0</v>
      </c>
      <c r="K6" s="12">
        <f>2.4*'[2]ΣΥΣΤΑΣΗ ΤΡΟΦΙΜΩΝ'!J141</f>
        <v>3.7199999999999998</v>
      </c>
      <c r="L6" s="12">
        <f>2.4*'[2]ΣΥΣΤΑΣΗ ΤΡΟΦΙΜΩΝ'!K141</f>
        <v>21.599999999999998</v>
      </c>
      <c r="M6" s="12">
        <f>2.4*'[2]ΣΥΣΤΑΣΗ ΤΡΟΦΙΜΩΝ'!L141</f>
        <v>36</v>
      </c>
      <c r="N6" s="12">
        <f>2.4*'[2]ΣΥΣΤΑΣΗ ΤΡΟΦΙΜΩΝ'!M141</f>
        <v>24</v>
      </c>
      <c r="O6" s="12">
        <f>2.4*'[2]ΣΥΣΤΑΣΗ ΤΡΟΦΙΜΩΝ'!N141</f>
        <v>0</v>
      </c>
      <c r="P6" s="12">
        <f>2.4*'[2]ΣΥΣΤΑΣΗ ΤΡΟΦΙΜΩΝ'!O141</f>
        <v>0</v>
      </c>
      <c r="Q6" s="12">
        <f>2.4*'[2]ΣΥΣΤΑΣΗ ΤΡΟΦΙΜΩΝ'!P141</f>
        <v>1502.3999999999999</v>
      </c>
      <c r="R6" s="12">
        <f>2.4*'[2]ΣΥΣΤΑΣΗ ΤΡΟΦΙΜΩΝ'!Q141</f>
        <v>211.2</v>
      </c>
      <c r="S6" s="12">
        <f>2.4*'[2]ΣΥΣΤΑΣΗ ΤΡΟΦΙΜΩΝ'!R141</f>
        <v>0.96</v>
      </c>
      <c r="T6" s="12">
        <f>2.4*'[2]ΣΥΣΤΑΣΗ ΤΡΟΦΙΜΩΝ'!S141</f>
        <v>0.192</v>
      </c>
      <c r="U6" s="12">
        <f>2.4*'[2]ΣΥΣΤΑΣΗ ΤΡΟΦΙΜΩΝ'!T141</f>
        <v>0.026399999999999996</v>
      </c>
      <c r="V6" s="12">
        <f>2.4*'[2]ΣΥΣΤΑΣΗ ΤΡΟΦΙΜΩΝ'!U141</f>
        <v>0.48</v>
      </c>
    </row>
    <row r="7" spans="1:22" ht="14.25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22" ht="14.25">
      <c r="A8" s="11" t="s">
        <v>26</v>
      </c>
      <c r="B8" s="12">
        <v>110</v>
      </c>
      <c r="C8" s="12">
        <f>1.1*'[1]ΣΥΣΤΑΣΗ ΤΡΟΦΙΜΩΝ'!B22</f>
        <v>988.9000000000001</v>
      </c>
      <c r="D8" s="12" t="s">
        <v>27</v>
      </c>
      <c r="E8" s="12" t="s">
        <v>27</v>
      </c>
      <c r="F8" s="12" t="s">
        <v>27</v>
      </c>
      <c r="G8" s="12">
        <f>1.1*'[1]ΣΥΣΤΑΣΗ ΤΡΟΦΙΜΩΝ'!F22</f>
        <v>109.89000000000001</v>
      </c>
      <c r="H8" s="12">
        <f>1.1*'[1]ΣΥΣΤΑΣΗ ΤΡΟΦΙΜΩΝ'!G22</f>
        <v>0</v>
      </c>
      <c r="I8" s="12">
        <f>1.1*'[1]ΣΥΣΤΑΣΗ ΤΡΟΦΙΜΩΝ'!H22</f>
        <v>0</v>
      </c>
      <c r="J8" s="12">
        <f>1.1*'[1]ΣΥΣΤΑΣΗ ΤΡΟΦΙΜΩΝ'!I22</f>
        <v>0</v>
      </c>
      <c r="K8" s="12">
        <f>1.1*'[1]ΣΥΣΤΑΣΗ ΤΡΟΦΙΜΩΝ'!J22</f>
        <v>0</v>
      </c>
      <c r="L8" s="12" t="s">
        <v>27</v>
      </c>
      <c r="M8" s="12" t="s">
        <v>27</v>
      </c>
      <c r="N8" s="12" t="s">
        <v>27</v>
      </c>
      <c r="O8" s="12" t="s">
        <v>27</v>
      </c>
      <c r="P8" s="12" t="s">
        <v>27</v>
      </c>
      <c r="Q8" s="12" t="s">
        <v>27</v>
      </c>
      <c r="R8" s="12" t="s">
        <v>27</v>
      </c>
      <c r="S8" s="12" t="s">
        <v>27</v>
      </c>
      <c r="T8" s="12" t="s">
        <v>27</v>
      </c>
      <c r="U8" s="12" t="s">
        <v>27</v>
      </c>
      <c r="V8" s="13" t="s">
        <v>27</v>
      </c>
    </row>
    <row r="9" spans="1:22" ht="14.25">
      <c r="A9" s="11" t="s">
        <v>28</v>
      </c>
      <c r="B9" s="12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3600</v>
      </c>
      <c r="P9" s="12"/>
      <c r="Q9" s="12">
        <v>2400</v>
      </c>
      <c r="R9" s="12"/>
      <c r="S9" s="12"/>
      <c r="T9" s="12"/>
      <c r="U9" s="12"/>
      <c r="V9" s="13"/>
    </row>
    <row r="10" spans="1:22" ht="14.25">
      <c r="A10" s="11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14.25">
      <c r="A11" s="14" t="s">
        <v>30</v>
      </c>
      <c r="B11" s="12">
        <f aca="true" t="shared" si="0" ref="B11:V11">SUM(B5:B10)</f>
        <v>1356</v>
      </c>
      <c r="C11" s="12">
        <f t="shared" si="0"/>
        <v>4273.605882352942</v>
      </c>
      <c r="D11" s="12">
        <f t="shared" si="0"/>
        <v>913.36</v>
      </c>
      <c r="E11" s="12">
        <f t="shared" si="0"/>
        <v>15.12</v>
      </c>
      <c r="F11" s="12">
        <f t="shared" si="0"/>
        <v>196.49411764705883</v>
      </c>
      <c r="G11" s="12">
        <f t="shared" si="0"/>
        <v>374.5958823529412</v>
      </c>
      <c r="H11" s="12">
        <f t="shared" si="0"/>
        <v>0</v>
      </c>
      <c r="I11" s="12">
        <f t="shared" si="0"/>
        <v>835.2941176470589</v>
      </c>
      <c r="J11" s="12">
        <f t="shared" si="0"/>
        <v>0</v>
      </c>
      <c r="K11" s="12">
        <f t="shared" si="0"/>
        <v>3.7199999999999998</v>
      </c>
      <c r="L11" s="12">
        <f t="shared" si="0"/>
        <v>83.36470588235294</v>
      </c>
      <c r="M11" s="12">
        <f t="shared" si="0"/>
        <v>1730.1176470588236</v>
      </c>
      <c r="N11" s="12">
        <f t="shared" si="0"/>
        <v>235.76470588235296</v>
      </c>
      <c r="O11" s="12">
        <f t="shared" si="0"/>
        <v>4294.117647058823</v>
      </c>
      <c r="P11" s="12">
        <f t="shared" si="0"/>
        <v>0.33529411764705885</v>
      </c>
      <c r="Q11" s="12">
        <f t="shared" si="0"/>
        <v>4596.517647058823</v>
      </c>
      <c r="R11" s="12">
        <f t="shared" si="0"/>
        <v>3211.2</v>
      </c>
      <c r="S11" s="12">
        <f t="shared" si="0"/>
        <v>8.489411764705883</v>
      </c>
      <c r="T11" s="12">
        <f t="shared" si="0"/>
        <v>20.309647058823533</v>
      </c>
      <c r="U11" s="12">
        <f t="shared" si="0"/>
        <v>1.3675764705882354</v>
      </c>
      <c r="V11" s="13">
        <f t="shared" si="0"/>
        <v>165.18588235294118</v>
      </c>
    </row>
    <row r="12" spans="1:22" ht="28.5">
      <c r="A12" s="14" t="s">
        <v>31</v>
      </c>
      <c r="B12" s="12">
        <v>100</v>
      </c>
      <c r="C12" s="12">
        <f aca="true" t="shared" si="1" ref="C12:V12">100*C11/$B$11</f>
        <v>315.162675689745</v>
      </c>
      <c r="D12" s="12">
        <f t="shared" si="1"/>
        <v>67.35693215339234</v>
      </c>
      <c r="E12" s="12">
        <f t="shared" si="1"/>
        <v>1.1150442477876106</v>
      </c>
      <c r="F12" s="12">
        <f t="shared" si="1"/>
        <v>14.490716640638555</v>
      </c>
      <c r="G12" s="12">
        <f t="shared" si="1"/>
        <v>27.625065070275898</v>
      </c>
      <c r="H12" s="12">
        <f t="shared" si="1"/>
        <v>0</v>
      </c>
      <c r="I12" s="12">
        <f t="shared" si="1"/>
        <v>61.59986118341142</v>
      </c>
      <c r="J12" s="12">
        <f t="shared" si="1"/>
        <v>0</v>
      </c>
      <c r="K12" s="12">
        <f t="shared" si="1"/>
        <v>0.2743362831858407</v>
      </c>
      <c r="L12" s="12">
        <f t="shared" si="1"/>
        <v>6.147839666840187</v>
      </c>
      <c r="M12" s="12">
        <f t="shared" si="1"/>
        <v>127.58979698073922</v>
      </c>
      <c r="N12" s="12">
        <f t="shared" si="1"/>
        <v>17.386777719937534</v>
      </c>
      <c r="O12" s="12">
        <f t="shared" si="1"/>
        <v>316.67534270345305</v>
      </c>
      <c r="P12" s="12">
        <f t="shared" si="1"/>
        <v>0.024726704841228526</v>
      </c>
      <c r="Q12" s="12">
        <f t="shared" si="1"/>
        <v>338.9762276592052</v>
      </c>
      <c r="R12" s="12">
        <f t="shared" si="1"/>
        <v>236.81415929203538</v>
      </c>
      <c r="S12" s="12">
        <f t="shared" si="1"/>
        <v>0.6260628145063335</v>
      </c>
      <c r="T12" s="12">
        <f t="shared" si="1"/>
        <v>1.49776158250911</v>
      </c>
      <c r="U12" s="12">
        <f t="shared" si="1"/>
        <v>0.10085372201978138</v>
      </c>
      <c r="V12" s="13">
        <f t="shared" si="1"/>
        <v>12.18184973104286</v>
      </c>
    </row>
    <row r="13" spans="1:22" ht="28.5">
      <c r="A13" s="15" t="s">
        <v>32</v>
      </c>
      <c r="B13" s="16">
        <v>161.3</v>
      </c>
      <c r="C13" s="16">
        <f aca="true" t="shared" si="2" ref="C13:V13">161.3*C12/100</f>
        <v>508.35739588755877</v>
      </c>
      <c r="D13" s="16">
        <f t="shared" si="2"/>
        <v>108.64673156342185</v>
      </c>
      <c r="E13" s="16">
        <f t="shared" si="2"/>
        <v>1.798566371681416</v>
      </c>
      <c r="F13" s="16">
        <f t="shared" si="2"/>
        <v>23.37352594134999</v>
      </c>
      <c r="G13" s="16">
        <f t="shared" si="2"/>
        <v>44.559229958355026</v>
      </c>
      <c r="H13" s="16">
        <f t="shared" si="2"/>
        <v>0</v>
      </c>
      <c r="I13" s="16">
        <f t="shared" si="2"/>
        <v>99.36057608884262</v>
      </c>
      <c r="J13" s="16">
        <f t="shared" si="2"/>
        <v>0</v>
      </c>
      <c r="K13" s="16">
        <f t="shared" si="2"/>
        <v>0.44250442477876106</v>
      </c>
      <c r="L13" s="16">
        <f t="shared" si="2"/>
        <v>9.916465382613222</v>
      </c>
      <c r="M13" s="16">
        <f t="shared" si="2"/>
        <v>205.8023425299324</v>
      </c>
      <c r="N13" s="16">
        <f t="shared" si="2"/>
        <v>28.044872462259246</v>
      </c>
      <c r="O13" s="16">
        <f t="shared" si="2"/>
        <v>510.7973277806698</v>
      </c>
      <c r="P13" s="16">
        <f t="shared" si="2"/>
        <v>0.039884174908901615</v>
      </c>
      <c r="Q13" s="16">
        <f t="shared" si="2"/>
        <v>546.7686552142981</v>
      </c>
      <c r="R13" s="16">
        <f t="shared" si="2"/>
        <v>381.9812389380531</v>
      </c>
      <c r="S13" s="16">
        <f t="shared" si="2"/>
        <v>1.0098393197987159</v>
      </c>
      <c r="T13" s="16">
        <f t="shared" si="2"/>
        <v>2.4158894325871945</v>
      </c>
      <c r="U13" s="16">
        <f t="shared" si="2"/>
        <v>0.16267705361790738</v>
      </c>
      <c r="V13" s="17">
        <f t="shared" si="2"/>
        <v>19.649323616172136</v>
      </c>
    </row>
    <row r="14" spans="23:47" ht="14.25">
      <c r="W14" s="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7" spans="1:22" ht="45">
      <c r="A17" s="19"/>
      <c r="B17" s="20" t="s">
        <v>33</v>
      </c>
      <c r="C17" s="6" t="s">
        <v>34</v>
      </c>
      <c r="D17" s="6" t="s">
        <v>35</v>
      </c>
      <c r="E17" s="6" t="s">
        <v>36</v>
      </c>
      <c r="F17" s="6" t="s">
        <v>37</v>
      </c>
      <c r="G17" s="6" t="s">
        <v>38</v>
      </c>
      <c r="H17" s="6" t="s">
        <v>39</v>
      </c>
      <c r="I17" s="6" t="s">
        <v>40</v>
      </c>
      <c r="J17" s="6" t="s">
        <v>41</v>
      </c>
      <c r="K17" s="6" t="s">
        <v>42</v>
      </c>
      <c r="L17" s="6" t="s">
        <v>43</v>
      </c>
      <c r="M17" s="6" t="s">
        <v>44</v>
      </c>
      <c r="N17" s="6" t="s">
        <v>45</v>
      </c>
      <c r="O17" s="6" t="s">
        <v>46</v>
      </c>
      <c r="P17" s="6" t="s">
        <v>47</v>
      </c>
      <c r="Q17" s="6" t="s">
        <v>48</v>
      </c>
      <c r="R17" s="6" t="s">
        <v>49</v>
      </c>
      <c r="S17" s="6" t="s">
        <v>50</v>
      </c>
      <c r="T17" s="6" t="s">
        <v>51</v>
      </c>
      <c r="U17" s="7" t="s">
        <v>52</v>
      </c>
      <c r="V17" s="3"/>
    </row>
    <row r="18" spans="1:21" ht="14.25">
      <c r="A18" s="8" t="s">
        <v>23</v>
      </c>
      <c r="B18" s="9">
        <f>1000/85*'[1]ΣΥΣΤΑΣΗ ΤΡΟΦΙΜΩΝ'!V134</f>
        <v>35.294117647058826</v>
      </c>
      <c r="C18" s="9">
        <f>1000/85*'[1]ΣΥΣΤΑΣΗ ΤΡΟΦΙΜΩΝ'!W134*0.7</f>
        <v>6.011764705882352</v>
      </c>
      <c r="D18" s="9">
        <f>1000/85*'[1]ΣΥΣΤΑΣΗ ΤΡΟΦΙΜΩΝ'!X134</f>
        <v>2.3529411764705883</v>
      </c>
      <c r="E18" s="9" t="s">
        <v>27</v>
      </c>
      <c r="F18" s="9">
        <f>1000/85*'[1]ΣΥΣΤΑΣΗ ΤΡΟΦΙΜΩΝ'!Z134*0.8</f>
        <v>42.352941176470594</v>
      </c>
      <c r="G18" s="9">
        <f>1000/85*'[1]ΣΥΣΤΑΣΗ ΤΡΟΦΙΜΩΝ'!AA134*0.65</f>
        <v>2.5235294117647062</v>
      </c>
      <c r="H18" s="9">
        <f>1000/85*'[1]ΣΥΣΤΑΣΗ ΤΡΟΦΙΜΩΝ'!AB134*0.75</f>
        <v>17.647058823529413</v>
      </c>
      <c r="I18" s="9">
        <f>1000/85*'[1]ΣΥΣΤΑΣΗ ΤΡΟΦΙΜΩΝ'!AC134*0.85</f>
        <v>40</v>
      </c>
      <c r="J18" s="9">
        <f>1000/85*'[1]ΣΥΣΤΑΣΗ ΤΡΟΦΙΜΩΝ'!AD134</f>
        <v>0</v>
      </c>
      <c r="K18" s="9" t="s">
        <v>27</v>
      </c>
      <c r="L18" s="9" t="s">
        <v>27</v>
      </c>
      <c r="M18" s="9">
        <f>1000/85*'[1]ΣΥΣΤΑΣΗ ΤΡΟΦΙΜΩΝ'!AG134</f>
        <v>0.11764705882352942</v>
      </c>
      <c r="N18" s="9">
        <f>'[1]ΣΥΣΤΑΣΗ ΤΡΟΦΙΜΩΝ'!AH134</f>
        <v>75.27881040892193</v>
      </c>
      <c r="O18" s="9">
        <f>'[1]ΣΥΣΤΑΣΗ ΤΡΟΦΙΜΩΝ'!AI134</f>
        <v>24.68401486988848</v>
      </c>
      <c r="P18" s="9">
        <f>'[1]ΣΥΣΤΑΣΗ ΤΡΟΦΙΜΩΝ'!AJ134</f>
        <v>0</v>
      </c>
      <c r="Q18" s="9">
        <f>'[1]ΣΥΣΤΑΣΗ ΤΡΟΦΙΜΩΝ'!AK134</f>
        <v>27.769516728624534</v>
      </c>
      <c r="R18" s="9">
        <f>'[1]ΣΥΣΤΑΣΗ ΤΡΟΦΙΜΩΝ'!AL134</f>
        <v>0</v>
      </c>
      <c r="S18" s="9">
        <f>1000/85*'[1]ΣΥΣΤΑΣΗ ΤΡΟΦΙΜΩΝ'!AM134</f>
        <v>97.64705882352942</v>
      </c>
      <c r="T18" s="9">
        <f>1000/85*'[1]ΣΥΣΤΑΣΗ ΤΡΟΦΙΜΩΝ'!AN134</f>
        <v>107.05882352941177</v>
      </c>
      <c r="U18" s="10">
        <f>1000/85*'[1]ΣΥΣΤΑΣΗ ΤΡΟΦΙΜΩΝ'!AO134</f>
        <v>40</v>
      </c>
    </row>
    <row r="19" spans="1:21" ht="14.25">
      <c r="A19" s="11" t="s">
        <v>24</v>
      </c>
      <c r="B19" s="12">
        <f>2.4*'[2]ΣΥΣΤΑΣΗ ΤΡΟΦΙΜΩΝ'!V141</f>
        <v>0</v>
      </c>
      <c r="C19" s="12">
        <f>2.4*'[2]ΣΥΣΤΑΣΗ ΤΡΟΦΙΜΩΝ'!W141</f>
        <v>0</v>
      </c>
      <c r="D19" s="12">
        <f>2.4*'[2]ΣΥΣΤΑΣΗ ΤΡΟΦΙΜΩΝ'!X141</f>
        <v>0.024</v>
      </c>
      <c r="E19" s="12">
        <f>2.4*'[2]ΣΥΣΤΑΣΗ ΤΡΟΦΙΜΩΝ'!Y141</f>
        <v>0</v>
      </c>
      <c r="F19" s="12">
        <f>2.4*'[2]ΣΥΣΤΑΣΗ ΤΡΟΦΙΜΩΝ'!Z141</f>
        <v>0.24</v>
      </c>
      <c r="G19" s="12">
        <f>2.4*'[2]ΣΥΣΤΑΣΗ ΤΡΟΦΙΜΩΝ'!AA141</f>
        <v>0.048</v>
      </c>
      <c r="H19" s="12">
        <f>2.4*'[2]ΣΥΣΤΑΣΗ ΤΡΟΦΙΜΩΝ'!AB141</f>
        <v>0</v>
      </c>
      <c r="I19" s="12">
        <f>2.4*'[2]ΣΥΣΤΑΣΗ ΤΡΟΦΙΜΩΝ'!AC141</f>
        <v>2.4</v>
      </c>
      <c r="J19" s="12">
        <f>2.4*'[2]ΣΥΣΤΑΣΗ ΤΡΟΦΙΜΩΝ'!AD141</f>
        <v>0</v>
      </c>
      <c r="K19" s="12">
        <f>2.4*'[2]ΣΥΣΤΑΣΗ ΤΡΟΦΙΜΩΝ'!AE141</f>
        <v>0</v>
      </c>
      <c r="L19" s="12">
        <f>2.4*'[2]ΣΥΣΤΑΣΗ ΤΡΟΦΙΜΩΝ'!AF141</f>
        <v>0</v>
      </c>
      <c r="M19" s="12">
        <f>2.4*'[2]ΣΥΣΤΑΣΗ ΤΡΟΦΙΜΩΝ'!AG141</f>
        <v>0</v>
      </c>
      <c r="N19" s="12">
        <f>'[2]ΣΥΣΤΑΣΗ ΤΡΟΦΙΜΩΝ'!AH141</f>
        <v>0</v>
      </c>
      <c r="O19" s="12">
        <f>'[2]ΣΥΣΤΑΣΗ ΤΡΟΦΙΜΩΝ'!AI141</f>
        <v>4</v>
      </c>
      <c r="P19" s="12">
        <f>'[2]ΣΥΣΤΑΣΗ ΤΡΟΦΙΜΩΝ'!AJ141</f>
        <v>50.4</v>
      </c>
      <c r="Q19" s="12">
        <f>'[2]ΣΥΣΤΑΣΗ ΤΡΟΦΙΜΩΝ'!AK141</f>
        <v>0</v>
      </c>
      <c r="R19" s="12">
        <f>'[2]ΣΥΣΤΑΣΗ ΤΡΟΦΙΜΩΝ'!AL141</f>
        <v>12.4</v>
      </c>
      <c r="S19" s="12">
        <f>2.4*'[2]ΣΥΣΤΑΣΗ ΤΡΟΦΙΜΩΝ'!AM141</f>
        <v>0</v>
      </c>
      <c r="T19" s="12">
        <f>2.4*'[2]ΣΥΣΤΑΣΗ ΤΡΟΦΙΜΩΝ'!AN141</f>
        <v>0</v>
      </c>
      <c r="U19" s="12">
        <f>2.4*'[2]ΣΥΣΤΑΣΗ ΤΡΟΦΙΜΩΝ'!AO141</f>
        <v>0</v>
      </c>
    </row>
    <row r="20" spans="1:21" ht="14.25">
      <c r="A20" s="11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14.25">
      <c r="A21" s="11" t="s">
        <v>26</v>
      </c>
      <c r="B21" s="12" t="s">
        <v>27</v>
      </c>
      <c r="C21" s="12" t="s">
        <v>27</v>
      </c>
      <c r="D21" s="12" t="s">
        <v>27</v>
      </c>
      <c r="E21" s="12" t="s">
        <v>27</v>
      </c>
      <c r="F21" s="12" t="s">
        <v>27</v>
      </c>
      <c r="G21" s="12" t="s">
        <v>27</v>
      </c>
      <c r="H21" s="12">
        <f>1.1*'[1]ΣΥΣΤΑΣΗ ΤΡΟΦΙΜΩΝ'!AB22</f>
        <v>0</v>
      </c>
      <c r="I21" s="12" t="s">
        <v>27</v>
      </c>
      <c r="J21" s="12">
        <f>1.1*'[1]ΣΥΣΤΑΣΗ ΤΡΟΦΙΜΩΝ'!AD22</f>
        <v>0</v>
      </c>
      <c r="K21" s="12">
        <f>1.1*'[1]ΣΥΣΤΑΣΗ ΤΡΟΦΙΜΩΝ'!AE22</f>
        <v>0</v>
      </c>
      <c r="L21" s="12">
        <f>1.1*'[1]ΣΥΣΤΑΣΗ ΤΡΟΦΙΜΩΝ'!AF22</f>
        <v>0</v>
      </c>
      <c r="M21" s="12">
        <f>1.1*'[1]ΣΥΣΤΑΣΗ ΤΡΟΦΙΜΩΝ'!AG22</f>
        <v>5.61</v>
      </c>
      <c r="N21" s="12">
        <f>'[1]ΣΥΣΤΑΣΗ ΤΡΟΦΙΜΩΝ'!AH22</f>
        <v>100.0111234705228</v>
      </c>
      <c r="O21" s="12" t="s">
        <v>27</v>
      </c>
      <c r="P21" s="12" t="s">
        <v>27</v>
      </c>
      <c r="Q21" s="12">
        <f>'[1]ΣΥΣΤΑΣΗ ΤΡΟΦΙΜΩΝ'!AK22</f>
        <v>14.015572858731923</v>
      </c>
      <c r="R21" s="12">
        <f>'[1]ΣΥΣΤΑΣΗ ΤΡΟΦΙΜΩΝ'!AL22</f>
        <v>0</v>
      </c>
      <c r="S21" s="12">
        <f>1.1*'[1]ΣΥΣΤΑΣΗ ΤΡΟΦΙΜΩΝ'!AM22</f>
        <v>15.400000000000002</v>
      </c>
      <c r="T21" s="12">
        <f>1.1*'[1]ΣΥΣΤΑΣΗ ΤΡΟΦΙΜΩΝ'!AN22</f>
        <v>76.67000000000002</v>
      </c>
      <c r="U21" s="13">
        <f>1.1*'[1]ΣΥΣΤΑΣΗ ΤΡΟΦΙΜΩΝ'!AO22</f>
        <v>12.32</v>
      </c>
    </row>
    <row r="22" spans="1:21" ht="14.25">
      <c r="A22" s="11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1:21" ht="14.25">
      <c r="A24" s="14" t="s">
        <v>30</v>
      </c>
      <c r="B24" s="12">
        <f aca="true" t="shared" si="3" ref="B24:M24">SUM(B18:B23)</f>
        <v>35.294117647058826</v>
      </c>
      <c r="C24" s="12">
        <f t="shared" si="3"/>
        <v>6.011764705882352</v>
      </c>
      <c r="D24" s="12">
        <f t="shared" si="3"/>
        <v>2.3769411764705883</v>
      </c>
      <c r="E24" s="12">
        <f t="shared" si="3"/>
        <v>0</v>
      </c>
      <c r="F24" s="12">
        <f t="shared" si="3"/>
        <v>42.592941176470596</v>
      </c>
      <c r="G24" s="12">
        <f t="shared" si="3"/>
        <v>2.5715294117647063</v>
      </c>
      <c r="H24" s="12">
        <f t="shared" si="3"/>
        <v>17.647058823529413</v>
      </c>
      <c r="I24" s="12">
        <f t="shared" si="3"/>
        <v>42.4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5.727647058823529</v>
      </c>
      <c r="N24" s="21">
        <f>G11*9*100/C11</f>
        <v>78.88801714491</v>
      </c>
      <c r="O24" s="21">
        <f>4*F11*100/C11</f>
        <v>18.39141212889514</v>
      </c>
      <c r="P24" s="21">
        <f>4*E11*100/C11</f>
        <v>1.4151983515780169</v>
      </c>
      <c r="Q24" s="21">
        <f>S24*9*100/C11</f>
        <v>23.807144538363385</v>
      </c>
      <c r="R24" s="21">
        <f>4*K11*100/C11</f>
        <v>0.34818372141998827</v>
      </c>
      <c r="S24" s="12">
        <f>SUM(S18:S23)</f>
        <v>113.04705882352943</v>
      </c>
      <c r="T24" s="12">
        <f>SUM(T18:T23)</f>
        <v>183.72882352941178</v>
      </c>
      <c r="U24" s="13">
        <f>SUM(U18:U23)</f>
        <v>52.32</v>
      </c>
    </row>
    <row r="25" spans="1:21" ht="28.5">
      <c r="A25" s="14" t="s">
        <v>31</v>
      </c>
      <c r="B25" s="12">
        <f aca="true" t="shared" si="4" ref="B25:M25">100*B24/$B$11</f>
        <v>2.6028110359187924</v>
      </c>
      <c r="C25" s="12">
        <f t="shared" si="4"/>
        <v>0.44334547978483424</v>
      </c>
      <c r="D25" s="12">
        <f t="shared" si="4"/>
        <v>0.17529064723234428</v>
      </c>
      <c r="E25" s="12">
        <f t="shared" si="4"/>
        <v>0</v>
      </c>
      <c r="F25" s="12">
        <f t="shared" si="4"/>
        <v>3.141072358146799</v>
      </c>
      <c r="G25" s="12">
        <f t="shared" si="4"/>
        <v>0.18964081207704322</v>
      </c>
      <c r="H25" s="12">
        <f t="shared" si="4"/>
        <v>1.3014055179593962</v>
      </c>
      <c r="I25" s="12">
        <f t="shared" si="4"/>
        <v>3.1268436578171093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0.422392850945688</v>
      </c>
      <c r="N25" s="12"/>
      <c r="O25" s="12"/>
      <c r="P25" s="12"/>
      <c r="Q25" s="12"/>
      <c r="R25" s="12"/>
      <c r="S25" s="12">
        <f>100*S24/$B$11</f>
        <v>8.336803748047892</v>
      </c>
      <c r="T25" s="12">
        <f>100*T24/$B$11</f>
        <v>13.549323269130662</v>
      </c>
      <c r="U25" s="13">
        <f>100*U24/$B$11</f>
        <v>3.8584070796460175</v>
      </c>
    </row>
    <row r="26" spans="1:21" ht="28.5">
      <c r="A26" s="15" t="s">
        <v>32</v>
      </c>
      <c r="B26" s="16">
        <f aca="true" t="shared" si="5" ref="B26:M26">161.3*B25/100</f>
        <v>4.198334200937013</v>
      </c>
      <c r="C26" s="16">
        <f t="shared" si="5"/>
        <v>0.7151162588929377</v>
      </c>
      <c r="D26" s="16">
        <f t="shared" si="5"/>
        <v>0.28274381398577136</v>
      </c>
      <c r="E26" s="16">
        <f t="shared" si="5"/>
        <v>0</v>
      </c>
      <c r="F26" s="16">
        <f t="shared" si="5"/>
        <v>5.0665497136907875</v>
      </c>
      <c r="G26" s="16">
        <f t="shared" si="5"/>
        <v>0.3058906298802707</v>
      </c>
      <c r="H26" s="16">
        <f t="shared" si="5"/>
        <v>2.0991671004685064</v>
      </c>
      <c r="I26" s="16">
        <f t="shared" si="5"/>
        <v>5.043598820058998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0.6813196685753948</v>
      </c>
      <c r="N26" s="16"/>
      <c r="O26" s="16"/>
      <c r="P26" s="16"/>
      <c r="Q26" s="16"/>
      <c r="R26" s="16"/>
      <c r="S26" s="16">
        <f>161.3*S25/100</f>
        <v>13.447264445601249</v>
      </c>
      <c r="T26" s="16">
        <f>161.3*T25/100</f>
        <v>21.85505843310776</v>
      </c>
      <c r="U26" s="17">
        <f>161.3*U25/100</f>
        <v>6.223610619469026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2011-08-05T04:36:40Z</dcterms:created>
  <dcterms:modified xsi:type="dcterms:W3CDTF">2011-08-05T04:36:54Z</dcterms:modified>
  <cp:category/>
  <cp:version/>
  <cp:contentType/>
  <cp:contentStatus/>
</cp:coreProperties>
</file>