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Λαγγόπιτ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<sst xmlns="http://schemas.openxmlformats.org/spreadsheetml/2006/main" count="97" uniqueCount="54">
  <si>
    <t>ΛΑΓΓΟΠΙΤΕΣ</t>
  </si>
  <si>
    <t>Τρόπος παρασεκυής: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</si>
  <si>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</si>
  <si>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</si>
  <si>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</si>
  <si>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</si>
  <si>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</si>
  <si>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</si>
  <si>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</si>
  <si>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</si>
  <si>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</si>
  <si>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</si>
  <si>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</si>
  <si>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</si>
  <si>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</si>
  <si>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</si>
  <si>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</si>
  <si>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</si>
  <si>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</si>
  <si>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</si>
  <si>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</si>
  <si>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</si>
  <si>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</si>
  <si>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φαρίνα</t>
  </si>
  <si>
    <t>1/2 κιλό χωριάτικο αλεύρι</t>
  </si>
  <si>
    <t>1 κ.σ. μαγιά</t>
  </si>
  <si>
    <t>tr</t>
  </si>
  <si>
    <t>λίγο αλάτι</t>
  </si>
  <si>
    <t>νερό</t>
  </si>
  <si>
    <t>ΣΥΝΟΛΟ</t>
  </si>
  <si>
    <t>χαρουπόμελο (1 φλιτζ περίπου)</t>
  </si>
  <si>
    <t>-</t>
  </si>
  <si>
    <t>ΣΥΝΟΛΟ ΜΕ ΤΟ ΧΑΡΟΥΠΟΜΕΛΟ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</si>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</sst>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0" xfId="0" applyNumberFormat="1" applyFont="1" applyAlignment="1">
      <alignment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16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87">
          <cell r="B87">
            <v>258</v>
          </cell>
          <cell r="C87">
            <v>33.9</v>
          </cell>
          <cell r="D87">
            <v>64</v>
          </cell>
          <cell r="E87">
            <v>0.9</v>
          </cell>
          <cell r="F87">
            <v>0.1</v>
          </cell>
          <cell r="G87">
            <v>0.1</v>
          </cell>
          <cell r="K87">
            <v>55</v>
          </cell>
          <cell r="R87">
            <v>6.6</v>
          </cell>
          <cell r="W87">
            <v>0.04</v>
          </cell>
          <cell r="X87">
            <v>0.73</v>
          </cell>
          <cell r="Z87">
            <v>0.7</v>
          </cell>
        </row>
        <row r="111">
          <cell r="B111">
            <v>172</v>
          </cell>
          <cell r="C111">
            <v>6.3</v>
          </cell>
          <cell r="D111">
            <v>37.8</v>
          </cell>
          <cell r="E111">
            <v>5.2</v>
          </cell>
          <cell r="G111">
            <v>0</v>
          </cell>
          <cell r="H111">
            <v>0</v>
          </cell>
          <cell r="I111">
            <v>37.8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P111">
            <v>11800</v>
          </cell>
          <cell r="Q111">
            <v>49</v>
          </cell>
          <cell r="S111">
            <v>2.8</v>
          </cell>
          <cell r="Y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28">
      <selection activeCell="C17" sqref="C17"/>
    </sheetView>
  </sheetViews>
  <sheetFormatPr defaultColWidth="9.140625" defaultRowHeight="15"/>
  <cols>
    <col min="1" max="1" width="30.28125" style="17" customWidth="1"/>
    <col min="2" max="3" width="9.140625" style="7" customWidth="1"/>
    <col min="4" max="4" width="10.8515625" style="7" customWidth="1"/>
    <col min="5" max="5" width="16.421875" style="7" customWidth="1"/>
    <col min="6" max="8" width="9.140625" style="7" customWidth="1"/>
    <col min="9" max="9" width="11.8515625" style="7" customWidth="1"/>
    <col min="10" max="12" width="9.140625" style="7" customWidth="1"/>
    <col min="13" max="13" width="11.8515625" style="7" customWidth="1"/>
    <col min="14" max="14" width="14.140625" style="7" customWidth="1"/>
    <col min="15" max="15" width="9.140625" style="7" customWidth="1"/>
    <col min="16" max="16" width="14.140625" style="7" customWidth="1"/>
    <col min="17" max="17" width="9.140625" style="7" customWidth="1"/>
    <col min="18" max="18" width="11.28125" style="7" customWidth="1"/>
    <col min="19" max="19" width="10.8515625" style="7" customWidth="1"/>
    <col min="20" max="21" width="9.140625" style="7" customWidth="1"/>
    <col min="22" max="22" width="11.8515625" style="7" customWidth="1"/>
    <col min="23" max="16384" width="9.140625" style="7" customWidth="1"/>
  </cols>
  <sheetData>
    <row r="1" spans="1:47" s="2" customFormat="1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8" t="s">
        <v>23</v>
      </c>
      <c r="B5" s="9">
        <v>500</v>
      </c>
      <c r="C5" s="9">
        <f>5*'[1]ΣΥΣΤΑΣΗ ΤΡΟΦΙΜΩΝ'!B6</f>
        <v>1799</v>
      </c>
      <c r="D5" s="9">
        <f>5*'[1]ΣΥΣΤΑΣΗ ΤΡΟΦΙΜΩΝ'!C6</f>
        <v>70</v>
      </c>
      <c r="E5" s="9">
        <f>5*'[1]ΣΥΣΤΑΣΗ ΤΡΟΦΙΜΩΝ'!D6</f>
        <v>376.5</v>
      </c>
      <c r="F5" s="9">
        <f>5*'[1]ΣΥΣΤΑΣΗ ΤΡΟΦΙΜΩΝ'!E6</f>
        <v>57.5</v>
      </c>
      <c r="G5" s="9">
        <f>5*'[1]ΣΥΣΤΑΣΗ ΤΡΟΦΙΜΩΝ'!F6</f>
        <v>7</v>
      </c>
      <c r="H5" s="9">
        <f>5*'[1]ΣΥΣΤΑΣΗ ΤΡΟΦΙΜΩΝ'!G6</f>
        <v>18.5</v>
      </c>
      <c r="I5" s="9">
        <f>5*'[1]ΣΥΣΤΑΣΗ ΤΡΟΦΙΜΩΝ'!H6</f>
        <v>0</v>
      </c>
      <c r="J5" s="9">
        <f>5*'[1]ΣΥΣΤΑΣΗ ΤΡΟΦΙΜΩΝ'!I6</f>
        <v>369.5</v>
      </c>
      <c r="K5" s="9">
        <f>5*'[1]ΣΥΣΤΑΣΗ ΤΡΟΦΙΜΩΝ'!J6</f>
        <v>7</v>
      </c>
      <c r="L5" s="9">
        <f>5*'[1]ΣΥΣΤΑΣΗ ΤΡΟΦΙΜΩΝ'!K6</f>
        <v>75</v>
      </c>
      <c r="M5" s="9">
        <f>5*'[1]ΣΥΣΤΑΣΗ ΤΡΟΦΙΜΩΝ'!L6</f>
        <v>600</v>
      </c>
      <c r="N5" s="9">
        <f>5*'[1]ΣΥΣΤΑΣΗ ΤΡΟΦΙΜΩΝ'!M6</f>
        <v>155</v>
      </c>
      <c r="O5" s="9">
        <f>5*'[1]ΣΥΣΤΑΣΗ ΤΡΟΦΙΜΩΝ'!N6</f>
        <v>0</v>
      </c>
      <c r="P5" s="9">
        <f>5*'[1]ΣΥΣΤΑΣΗ ΤΡΟΦΙΜΩΝ'!O6</f>
        <v>0</v>
      </c>
      <c r="Q5" s="9">
        <f>5*'[1]ΣΥΣΤΑΣΗ ΤΡΟΦΙΜΩΝ'!P6</f>
        <v>15</v>
      </c>
      <c r="R5" s="9">
        <f>5*'[1]ΣΥΣΤΑΣΗ ΤΡΟΦΙΜΩΝ'!Q6</f>
        <v>650</v>
      </c>
      <c r="S5" s="9">
        <f>5*'[1]ΣΥΣΤΑΣΗ ΤΡΟΦΙΜΩΝ'!R6</f>
        <v>7.5</v>
      </c>
      <c r="T5" s="9">
        <f>5*'[1]ΣΥΣΤΑΣΗ ΤΡΟΦΙΜΩΝ'!S6</f>
        <v>4.5</v>
      </c>
      <c r="U5" s="9">
        <f>5*'[1]ΣΥΣΤΑΣΗ ΤΡΟΦΙΜΩΝ'!T6</f>
        <v>0.8999999999999999</v>
      </c>
      <c r="V5" s="10">
        <f>5*'[1]ΣΥΣΤΑΣΗ ΤΡΟΦΙΜΩΝ'!U6</f>
        <v>210</v>
      </c>
    </row>
    <row r="6" spans="1:22" ht="14.25">
      <c r="A6" s="11" t="s">
        <v>24</v>
      </c>
      <c r="B6" s="12">
        <v>500</v>
      </c>
      <c r="C6" s="12">
        <f>5*'[1]ΣΥΣΤΑΣΗ ΤΡΟΦΙΜΩΝ'!B7</f>
        <v>1550</v>
      </c>
      <c r="D6" s="12">
        <f>5*'[1]ΣΥΣΤΑΣΗ ΤΡΟΦΙΜΩΝ'!C7</f>
        <v>70</v>
      </c>
      <c r="E6" s="12">
        <f>5*'[1]ΣΥΣΤΑΣΗ ΤΡΟΦΙΜΩΝ'!D7</f>
        <v>319.5</v>
      </c>
      <c r="F6" s="12">
        <f>5*'[1]ΣΥΣΤΑΣΗ ΤΡΟΦΙΜΩΝ'!E7</f>
        <v>63.5</v>
      </c>
      <c r="G6" s="12">
        <f>5*'[1]ΣΥΣΤΑΣΗ ΤΡΟΦΙΜΩΝ'!F7</f>
        <v>11</v>
      </c>
      <c r="H6" s="12">
        <f>5*'[1]ΣΥΣΤΑΣΗ ΤΡΟΦΙΜΩΝ'!G7</f>
        <v>43</v>
      </c>
      <c r="I6" s="12">
        <f>5*'[1]ΣΥΣΤΑΣΗ ΤΡΟΦΙΜΩΝ'!H7</f>
        <v>0</v>
      </c>
      <c r="J6" s="12">
        <f>5*'[1]ΣΥΣΤΑΣΗ ΤΡΟΦΙΜΩΝ'!I7</f>
        <v>309</v>
      </c>
      <c r="K6" s="12">
        <f>5*'[1]ΣΥΣΤΑΣΗ ΤΡΟΦΙΜΩΝ'!J7</f>
        <v>10.5</v>
      </c>
      <c r="L6" s="12">
        <f>5*'[1]ΣΥΣΤΑΣΗ ΤΡΟΦΙΜΩΝ'!K7</f>
        <v>190</v>
      </c>
      <c r="M6" s="12">
        <f>5*'[1]ΣΥΣΤΑΣΗ ΤΡΟΦΙΜΩΝ'!L7</f>
        <v>1600</v>
      </c>
      <c r="N6" s="12">
        <f>5*'[1]ΣΥΣΤΑΣΗ ΤΡΟΦΙΜΩΝ'!M7</f>
        <v>600</v>
      </c>
      <c r="O6" s="12">
        <f>5*'[1]ΣΥΣΤΑΣΗ ΤΡΟΦΙΜΩΝ'!N7</f>
        <v>0</v>
      </c>
      <c r="P6" s="12">
        <f>5*'[1]ΣΥΣΤΑΣΗ ΤΡΟΦΙΜΩΝ'!O7</f>
        <v>0</v>
      </c>
      <c r="Q6" s="12">
        <f>5*'[1]ΣΥΣΤΑΣΗ ΤΡΟΦΙΜΩΝ'!P7</f>
        <v>15</v>
      </c>
      <c r="R6" s="12">
        <f>5*'[1]ΣΥΣΤΑΣΗ ΤΡΟΦΙΜΩΝ'!Q7</f>
        <v>1700</v>
      </c>
      <c r="S6" s="12">
        <f>5*'[1]ΣΥΣΤΑΣΗ ΤΡΟΦΙΜΩΝ'!R7</f>
        <v>19.5</v>
      </c>
      <c r="T6" s="12">
        <f>5*'[1]ΣΥΣΤΑΣΗ ΤΡΟΦΙΜΩΝ'!S7</f>
        <v>14.5</v>
      </c>
      <c r="U6" s="12">
        <f>5*'[1]ΣΥΣΤΑΣΗ ΤΡΟΦΙΜΩΝ'!T7</f>
        <v>2.25</v>
      </c>
      <c r="V6" s="13">
        <f>5*'[1]ΣΥΣΤΑΣΗ ΤΡΟΦΙΜΩΝ'!U7</f>
        <v>265</v>
      </c>
    </row>
    <row r="7" spans="1:22" ht="14.25">
      <c r="A7" s="11" t="s">
        <v>25</v>
      </c>
      <c r="B7" s="12">
        <v>7.5</v>
      </c>
      <c r="C7" s="12">
        <f>0.075*'[1]ΣΥΣΤΑΣΗ ΤΡΟΦΙΜΩΝ'!B111</f>
        <v>12.9</v>
      </c>
      <c r="D7" s="12">
        <f>0.075*'[1]ΣΥΣΤΑΣΗ ΤΡΟΦΙΜΩΝ'!C111</f>
        <v>0.4725</v>
      </c>
      <c r="E7" s="12">
        <f>0.075*'[1]ΣΥΣΤΑΣΗ ΤΡΟΦΙΜΩΝ'!D111</f>
        <v>2.8349999999999995</v>
      </c>
      <c r="F7" s="12">
        <f>0.075*'[1]ΣΥΣΤΑΣΗ ΤΡΟΦΙΜΩΝ'!E111</f>
        <v>0.39</v>
      </c>
      <c r="G7" s="12" t="s">
        <v>26</v>
      </c>
      <c r="H7" s="12">
        <f>0.075*'[1]ΣΥΣΤΑΣΗ ΤΡΟΦΙΜΩΝ'!G111</f>
        <v>0</v>
      </c>
      <c r="I7" s="12">
        <f>0.075*'[1]ΣΥΣΤΑΣΗ ΤΡΟΦΙΜΩΝ'!H111</f>
        <v>0</v>
      </c>
      <c r="J7" s="12">
        <f>0.075*'[1]ΣΥΣΤΑΣΗ ΤΡΟΦΙΜΩΝ'!I111</f>
        <v>2.8349999999999995</v>
      </c>
      <c r="K7" s="12" t="s">
        <v>26</v>
      </c>
      <c r="L7" s="12">
        <f>0.075*'[1]ΣΥΣΤΑΣΗ ΤΡΟΦΙΜΩΝ'!K111</f>
        <v>84.75</v>
      </c>
      <c r="M7" s="12">
        <f>0.075*'[1]ΣΥΣΤΑΣΗ ΤΡΟΦΙΜΩΝ'!L111</f>
        <v>632.25</v>
      </c>
      <c r="N7" s="12">
        <f>0.075*'[1]ΣΥΣΤΑΣΗ ΤΡΟΦΙΜΩΝ'!M111</f>
        <v>0.6749999999999999</v>
      </c>
      <c r="O7" s="12">
        <f>0.075*'[1]ΣΥΣΤΑΣΗ ΤΡΟΦΙΜΩΝ'!N111</f>
        <v>2.175</v>
      </c>
      <c r="P7" s="12" t="s">
        <v>26</v>
      </c>
      <c r="Q7" s="12">
        <f>0.075*'[1]ΣΥΣΤΑΣΗ ΤΡΟΦΙΜΩΝ'!P111</f>
        <v>885</v>
      </c>
      <c r="R7" s="12">
        <f>0.075*'[1]ΣΥΣΤΑΣΗ ΤΡΟΦΙΜΩΝ'!Q111</f>
        <v>3.675</v>
      </c>
      <c r="S7" s="12" t="s">
        <v>26</v>
      </c>
      <c r="T7" s="12">
        <f>0.075*'[1]ΣΥΣΤΑΣΗ ΤΡΟΦΙΜΩΝ'!S111</f>
        <v>0.21</v>
      </c>
      <c r="U7" s="12" t="s">
        <v>26</v>
      </c>
      <c r="V7" s="13" t="s">
        <v>26</v>
      </c>
    </row>
    <row r="8" spans="1:22" ht="14.25">
      <c r="A8" s="11" t="s">
        <v>27</v>
      </c>
      <c r="B8" s="12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1800</v>
      </c>
      <c r="P8" s="12"/>
      <c r="Q8" s="12">
        <v>1200</v>
      </c>
      <c r="R8" s="12"/>
      <c r="S8" s="12"/>
      <c r="T8" s="12"/>
      <c r="U8" s="12"/>
      <c r="V8" s="13"/>
    </row>
    <row r="9" spans="1:22" ht="14.25">
      <c r="A9" s="11" t="s">
        <v>28</v>
      </c>
      <c r="B9" s="12">
        <v>750</v>
      </c>
      <c r="C9" s="12"/>
      <c r="D9" s="12">
        <v>750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ht="14.25">
      <c r="A10" s="11" t="s">
        <v>29</v>
      </c>
      <c r="B10" s="12">
        <f>SUM(B5:B9)-0.23*1760.5</f>
        <v>1355.585</v>
      </c>
      <c r="C10" s="12">
        <f>SUM(C5:C9)</f>
        <v>3361.9</v>
      </c>
      <c r="D10" s="12">
        <f>SUM(D5:D9)-0.23*1760.5</f>
        <v>485.55749999999995</v>
      </c>
      <c r="E10" s="12">
        <f aca="true" t="shared" si="0" ref="E10:V10">SUM(E5:E9)</f>
        <v>698.835</v>
      </c>
      <c r="F10" s="12">
        <f t="shared" si="0"/>
        <v>121.39</v>
      </c>
      <c r="G10" s="12">
        <f t="shared" si="0"/>
        <v>18</v>
      </c>
      <c r="H10" s="12">
        <f t="shared" si="0"/>
        <v>61.5</v>
      </c>
      <c r="I10" s="12">
        <f t="shared" si="0"/>
        <v>0</v>
      </c>
      <c r="J10" s="12">
        <f t="shared" si="0"/>
        <v>681.335</v>
      </c>
      <c r="K10" s="12">
        <f t="shared" si="0"/>
        <v>17.5</v>
      </c>
      <c r="L10" s="12">
        <f t="shared" si="0"/>
        <v>349.75</v>
      </c>
      <c r="M10" s="12">
        <f t="shared" si="0"/>
        <v>2832.25</v>
      </c>
      <c r="N10" s="12">
        <f t="shared" si="0"/>
        <v>755.675</v>
      </c>
      <c r="O10" s="12">
        <f t="shared" si="0"/>
        <v>1802.175</v>
      </c>
      <c r="P10" s="12">
        <f t="shared" si="0"/>
        <v>0</v>
      </c>
      <c r="Q10" s="12">
        <f t="shared" si="0"/>
        <v>2115</v>
      </c>
      <c r="R10" s="12">
        <f t="shared" si="0"/>
        <v>2353.675</v>
      </c>
      <c r="S10" s="12">
        <f t="shared" si="0"/>
        <v>27</v>
      </c>
      <c r="T10" s="12">
        <f t="shared" si="0"/>
        <v>19.21</v>
      </c>
      <c r="U10" s="12">
        <f t="shared" si="0"/>
        <v>3.15</v>
      </c>
      <c r="V10" s="13">
        <f t="shared" si="0"/>
        <v>475</v>
      </c>
    </row>
    <row r="11" spans="1:22" ht="14.25">
      <c r="A11" s="11" t="s">
        <v>30</v>
      </c>
      <c r="B11" s="12">
        <v>250</v>
      </c>
      <c r="C11" s="12">
        <f>2.5*'[1]ΣΥΣΤΑΣΗ ΤΡΟΦΙΜΩΝ'!B87</f>
        <v>645</v>
      </c>
      <c r="D11" s="12">
        <f>2.5*'[1]ΣΥΣΤΑΣΗ ΤΡΟΦΙΜΩΝ'!C87</f>
        <v>84.75</v>
      </c>
      <c r="E11" s="12">
        <f>2.5*'[1]ΣΥΣΤΑΣΗ ΤΡΟΦΙΜΩΝ'!D87</f>
        <v>160</v>
      </c>
      <c r="F11" s="12">
        <f>2.5*'[1]ΣΥΣΤΑΣΗ ΤΡΟΦΙΜΩΝ'!E87</f>
        <v>2.25</v>
      </c>
      <c r="G11" s="12">
        <f>2.5*'[1]ΣΥΣΤΑΣΗ ΤΡΟΦΙΜΩΝ'!F87</f>
        <v>0.25</v>
      </c>
      <c r="H11" s="12">
        <f>2.5*'[1]ΣΥΣΤΑΣΗ ΤΡΟΦΙΜΩΝ'!G87</f>
        <v>0.25</v>
      </c>
      <c r="I11" s="12" t="s">
        <v>31</v>
      </c>
      <c r="J11" s="12" t="s">
        <v>31</v>
      </c>
      <c r="K11" s="12" t="s">
        <v>31</v>
      </c>
      <c r="L11" s="12">
        <f>2*'[1]ΣΥΣΤΑΣΗ ΤΡΟΦΙΜΩΝ'!K87</f>
        <v>110</v>
      </c>
      <c r="M11" s="12" t="s">
        <v>31</v>
      </c>
      <c r="N11" s="12" t="s">
        <v>31</v>
      </c>
      <c r="O11" s="12" t="s">
        <v>31</v>
      </c>
      <c r="P11" s="12" t="s">
        <v>31</v>
      </c>
      <c r="Q11" s="12" t="s">
        <v>31</v>
      </c>
      <c r="R11" s="12" t="s">
        <v>31</v>
      </c>
      <c r="S11" s="12">
        <f>2*'[1]ΣΥΣΤΑΣΗ ΤΡΟΦΙΜΩΝ'!R87</f>
        <v>13.2</v>
      </c>
      <c r="T11" s="12" t="s">
        <v>31</v>
      </c>
      <c r="U11" s="12" t="s">
        <v>31</v>
      </c>
      <c r="V11" s="13" t="s">
        <v>31</v>
      </c>
    </row>
    <row r="12" spans="1:22" ht="28.5">
      <c r="A12" s="11" t="s">
        <v>32</v>
      </c>
      <c r="B12" s="12">
        <f aca="true" t="shared" si="1" ref="B12:H12">B10+B11</f>
        <v>1605.585</v>
      </c>
      <c r="C12" s="12">
        <f t="shared" si="1"/>
        <v>4006.9</v>
      </c>
      <c r="D12" s="12">
        <f t="shared" si="1"/>
        <v>570.3074999999999</v>
      </c>
      <c r="E12" s="12">
        <f t="shared" si="1"/>
        <v>858.835</v>
      </c>
      <c r="F12" s="12">
        <f t="shared" si="1"/>
        <v>123.64</v>
      </c>
      <c r="G12" s="12">
        <f t="shared" si="1"/>
        <v>18.25</v>
      </c>
      <c r="H12" s="12">
        <f t="shared" si="1"/>
        <v>61.75</v>
      </c>
      <c r="I12" s="12">
        <f>I10</f>
        <v>0</v>
      </c>
      <c r="J12" s="12">
        <f>J10</f>
        <v>681.335</v>
      </c>
      <c r="K12" s="12">
        <f>K10</f>
        <v>17.5</v>
      </c>
      <c r="L12" s="12">
        <f>L10+L11</f>
        <v>459.75</v>
      </c>
      <c r="M12" s="12">
        <f aca="true" t="shared" si="2" ref="M12:R12">M10</f>
        <v>2832.25</v>
      </c>
      <c r="N12" s="12">
        <f t="shared" si="2"/>
        <v>755.675</v>
      </c>
      <c r="O12" s="12">
        <f t="shared" si="2"/>
        <v>1802.175</v>
      </c>
      <c r="P12" s="12">
        <f t="shared" si="2"/>
        <v>0</v>
      </c>
      <c r="Q12" s="12">
        <f t="shared" si="2"/>
        <v>2115</v>
      </c>
      <c r="R12" s="12">
        <f t="shared" si="2"/>
        <v>2353.675</v>
      </c>
      <c r="S12" s="12">
        <f>S10+S11</f>
        <v>40.2</v>
      </c>
      <c r="T12" s="12">
        <f>T10</f>
        <v>19.21</v>
      </c>
      <c r="U12" s="12">
        <f>U10</f>
        <v>3.15</v>
      </c>
      <c r="V12" s="13">
        <f>V10</f>
        <v>475</v>
      </c>
    </row>
    <row r="13" spans="1:22" ht="28.5">
      <c r="A13" s="14" t="s">
        <v>33</v>
      </c>
      <c r="B13" s="15">
        <v>100</v>
      </c>
      <c r="C13" s="15">
        <f aca="true" t="shared" si="3" ref="C13:V13">100*C12/$B$12</f>
        <v>249.56012917410163</v>
      </c>
      <c r="D13" s="15">
        <f t="shared" si="3"/>
        <v>35.52023094386157</v>
      </c>
      <c r="E13" s="15">
        <f t="shared" si="3"/>
        <v>53.4904723200578</v>
      </c>
      <c r="F13" s="15">
        <f t="shared" si="3"/>
        <v>7.700620023231408</v>
      </c>
      <c r="G13" s="15">
        <f t="shared" si="3"/>
        <v>1.1366573554187414</v>
      </c>
      <c r="H13" s="15">
        <f t="shared" si="3"/>
        <v>3.8459502299784813</v>
      </c>
      <c r="I13" s="15">
        <f t="shared" si="3"/>
        <v>0</v>
      </c>
      <c r="J13" s="15">
        <f t="shared" si="3"/>
        <v>42.43531173995771</v>
      </c>
      <c r="K13" s="15">
        <f t="shared" si="3"/>
        <v>1.0899454093056424</v>
      </c>
      <c r="L13" s="15">
        <f t="shared" si="3"/>
        <v>28.634422967329666</v>
      </c>
      <c r="M13" s="15">
        <f t="shared" si="3"/>
        <v>176.39987917176606</v>
      </c>
      <c r="N13" s="15">
        <f t="shared" si="3"/>
        <v>47.06539983868808</v>
      </c>
      <c r="O13" s="15">
        <f t="shared" si="3"/>
        <v>112.2441353151655</v>
      </c>
      <c r="P13" s="15">
        <f t="shared" si="3"/>
        <v>0</v>
      </c>
      <c r="Q13" s="15">
        <f t="shared" si="3"/>
        <v>131.72768803893908</v>
      </c>
      <c r="R13" s="15">
        <f t="shared" si="3"/>
        <v>146.5929863569976</v>
      </c>
      <c r="S13" s="15">
        <f t="shared" si="3"/>
        <v>2.5037603116621048</v>
      </c>
      <c r="T13" s="15">
        <f t="shared" si="3"/>
        <v>1.196448646443508</v>
      </c>
      <c r="U13" s="15">
        <f t="shared" si="3"/>
        <v>0.19619017367501565</v>
      </c>
      <c r="V13" s="16">
        <f t="shared" si="3"/>
        <v>29.58423253829601</v>
      </c>
    </row>
    <row r="14" spans="23:47" ht="14.25"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7" spans="1:22" ht="60">
      <c r="A17" s="19"/>
      <c r="B17" s="20" t="s">
        <v>34</v>
      </c>
      <c r="C17" s="5" t="s">
        <v>35</v>
      </c>
      <c r="D17" s="5" t="s">
        <v>36</v>
      </c>
      <c r="E17" s="5" t="s">
        <v>37</v>
      </c>
      <c r="F17" s="5" t="s">
        <v>38</v>
      </c>
      <c r="G17" s="5" t="s">
        <v>39</v>
      </c>
      <c r="H17" s="5" t="s">
        <v>40</v>
      </c>
      <c r="I17" s="5" t="s">
        <v>41</v>
      </c>
      <c r="J17" s="5" t="s">
        <v>42</v>
      </c>
      <c r="K17" s="5" t="s">
        <v>43</v>
      </c>
      <c r="L17" s="5" t="s">
        <v>44</v>
      </c>
      <c r="M17" s="5" t="s">
        <v>45</v>
      </c>
      <c r="N17" s="5" t="s">
        <v>46</v>
      </c>
      <c r="O17" s="5" t="s">
        <v>47</v>
      </c>
      <c r="P17" s="5" t="s">
        <v>48</v>
      </c>
      <c r="Q17" s="5" t="s">
        <v>49</v>
      </c>
      <c r="R17" s="5" t="s">
        <v>50</v>
      </c>
      <c r="S17" s="5" t="s">
        <v>51</v>
      </c>
      <c r="T17" s="5" t="s">
        <v>52</v>
      </c>
      <c r="U17" s="6" t="s">
        <v>53</v>
      </c>
      <c r="V17" s="18"/>
    </row>
    <row r="18" spans="1:21" ht="14.25">
      <c r="A18" s="8" t="s">
        <v>23</v>
      </c>
      <c r="B18" s="9">
        <f>5*'[1]ΣΥΣΤΑΣΗ ΤΡΟΦΙΜΩΝ'!V6</f>
        <v>0</v>
      </c>
      <c r="C18" s="9">
        <f>5*'[1]ΣΥΣΤΑΣΗ ΤΡΟΦΙΜΩΝ'!W6*0.8</f>
        <v>0.4</v>
      </c>
      <c r="D18" s="9">
        <f>5*'[1]ΣΥΣΤΑΣΗ ΤΡΟΦΙΜΩΝ'!X6*0.9</f>
        <v>0.135</v>
      </c>
      <c r="E18" s="9">
        <f>5*'[1]ΣΥΣΤΑΣΗ ΤΡΟΦΙΜΩΝ'!Y6</f>
        <v>0</v>
      </c>
      <c r="F18" s="9">
        <f>5*'[1]ΣΥΣΤΑΣΗ ΤΡΟΦΙΜΩΝ'!Z6*0.9</f>
        <v>3.15</v>
      </c>
      <c r="G18" s="9">
        <f>5*'[1]ΣΥΣΤΑΣΗ ΤΡΟΦΙΜΩΝ'!AA6*0.9</f>
        <v>0.675</v>
      </c>
      <c r="H18" s="9">
        <f>5*'[1]ΣΥΣΤΑΣΗ ΤΡΟΦΙΜΩΝ'!AB6</f>
        <v>0</v>
      </c>
      <c r="I18" s="9">
        <f>5*'[1]ΣΥΣΤΑΣΗ ΤΡΟΦΙΜΩΝ'!AC6*0.7</f>
        <v>108.5</v>
      </c>
      <c r="J18" s="9">
        <f>5*'[1]ΣΥΣΤΑΣΗ ΤΡΟΦΙΜΩΝ'!AD6</f>
        <v>0</v>
      </c>
      <c r="K18" s="9">
        <f>5*'[1]ΣΥΣΤΑΣΗ ΤΡΟΦΙΜΩΝ'!AE6</f>
        <v>0</v>
      </c>
      <c r="L18" s="9">
        <f>5*'[1]ΣΥΣΤΑΣΗ ΤΡΟΦΙΜΩΝ'!AF6</f>
        <v>0</v>
      </c>
      <c r="M18" s="9">
        <f>5*'[1]ΣΥΣΤΑΣΗ ΤΡΟΦΙΜΩΝ'!AG6</f>
        <v>1.5</v>
      </c>
      <c r="N18" s="9">
        <f>'[1]ΣΥΣΤΑΣΗ ΤΡΟΦΙΜΩΝ'!AH6</f>
        <v>3.501945525291829</v>
      </c>
      <c r="O18" s="9">
        <f>'[1]ΣΥΣΤΑΣΗ ΤΡΟΦΙΜΩΝ'!AI6</f>
        <v>12.784880489160644</v>
      </c>
      <c r="P18" s="9">
        <f>'[1]ΣΥΣΤΑΣΗ ΤΡΟΦΙΜΩΝ'!AJ6</f>
        <v>83.71317398554753</v>
      </c>
      <c r="Q18" s="9">
        <f>'[1]ΣΥΣΤΑΣΗ ΤΡΟΦΙΜΩΝ'!AK6</f>
        <v>0.500277932184547</v>
      </c>
      <c r="R18" s="9">
        <f>'[1]ΣΥΣΤΑΣΗ ΤΡΟΦΙΜΩΝ'!AL6</f>
        <v>1.556420233463035</v>
      </c>
      <c r="S18" s="9">
        <f>5*'[1]ΣΥΣΤΑΣΗ ΤΡΟΦΙΜΩΝ'!AM6</f>
        <v>1</v>
      </c>
      <c r="T18" s="9">
        <f>5*'[1]ΣΥΣΤΑΣΗ ΤΡΟΦΙΜΩΝ'!AN6</f>
        <v>0.5</v>
      </c>
      <c r="U18" s="10">
        <f>5*'[1]ΣΥΣΤΑΣΗ ΤΡΟΦΙΜΩΝ'!AO6</f>
        <v>3</v>
      </c>
    </row>
    <row r="19" spans="1:21" ht="14.25">
      <c r="A19" s="11" t="s">
        <v>24</v>
      </c>
      <c r="B19" s="12">
        <f>5*'[1]ΣΥΣΤΑΣΗ ΤΡΟΦΙΜΩΝ'!V7</f>
        <v>0</v>
      </c>
      <c r="C19" s="12">
        <f>5*'[1]ΣΥΣΤΑΣΗ ΤΡΟΦΙΜΩΝ'!W7*0.8</f>
        <v>5.6000000000000005</v>
      </c>
      <c r="D19" s="12">
        <f>5*'[1]ΣΥΣΤΑΣΗ ΤΡΟΦΙΜΩΝ'!X7*0.9</f>
        <v>0.40499999999999997</v>
      </c>
      <c r="E19" s="12">
        <f>5*'[1]ΣΥΣΤΑΣΗ ΤΡΟΦΙΜΩΝ'!Y7</f>
        <v>0</v>
      </c>
      <c r="F19" s="12">
        <f>5*'[1]ΣΥΣΤΑΣΗ ΤΡΟΦΙΜΩΝ'!Z7*0.9</f>
        <v>3.15</v>
      </c>
      <c r="G19" s="12">
        <f>5*'[1]ΣΥΣΤΑΣΗ ΤΡΟΦΙΜΩΝ'!AA7*0.9</f>
        <v>2.25</v>
      </c>
      <c r="H19" s="12">
        <f>5*'[1]ΣΥΣΤΑΣΗ ΤΡΟΦΙΜΩΝ'!AB7</f>
        <v>0</v>
      </c>
      <c r="I19" s="12">
        <f>5*'[1]ΣΥΣΤΑΣΗ ΤΡΟΦΙΜΩΝ'!AC7*0.7</f>
        <v>199.5</v>
      </c>
      <c r="J19" s="12">
        <f>5*'[1]ΣΥΣΤΑΣΗ ΤΡΟΦΙΜΩΝ'!AD7</f>
        <v>0</v>
      </c>
      <c r="K19" s="12">
        <f>5*'[1]ΣΥΣΤΑΣΗ ΤΡΟΦΙΜΩΝ'!AE7</f>
        <v>0</v>
      </c>
      <c r="L19" s="12">
        <f>5*'[1]ΣΥΣΤΑΣΗ ΤΡΟΦΙΜΩΝ'!AF7</f>
        <v>0</v>
      </c>
      <c r="M19" s="12">
        <f>5*'[1]ΣΥΣΤΑΣΗ ΤΡΟΦΙΜΩΝ'!AG7</f>
        <v>7</v>
      </c>
      <c r="N19" s="12">
        <f>'[1]ΣΥΣΤΑΣΗ ΤΡΟΦΙΜΩΝ'!AH7</f>
        <v>6.387096774193548</v>
      </c>
      <c r="O19" s="12">
        <f>'[1]ΣΥΣΤΑΣΗ ΤΡΟΦΙΜΩΝ'!AI7</f>
        <v>16.387096774193548</v>
      </c>
      <c r="P19" s="12">
        <f>'[1]ΣΥΣΤΑΣΗ ΤΡΟΦΙΜΩΝ'!AJ7</f>
        <v>82.45161290322581</v>
      </c>
      <c r="Q19" s="12">
        <f>'[1]ΣΥΣΤΑΣΗ ΤΡΟΦΙΜΩΝ'!AK7</f>
        <v>0.8709677419354839</v>
      </c>
      <c r="R19" s="12">
        <f>'[1]ΣΥΣΤΑΣΗ ΤΡΟΦΙΜΩΝ'!AL7</f>
        <v>2.7096774193548385</v>
      </c>
      <c r="S19" s="12">
        <f>5*'[1]ΣΥΣΤΑΣΗ ΤΡΟΦΙΜΩΝ'!AM7</f>
        <v>1.5</v>
      </c>
      <c r="T19" s="12">
        <f>5*'[1]ΣΥΣΤΑΣΗ ΤΡΟΦΙΜΩΝ'!AN7</f>
        <v>1.5</v>
      </c>
      <c r="U19" s="13">
        <f>5*'[1]ΣΥΣΤΑΣΗ ΤΡΟΦΙΜΩΝ'!AO7</f>
        <v>5</v>
      </c>
    </row>
    <row r="20" spans="1:21" ht="14.25">
      <c r="A20" s="11" t="s">
        <v>25</v>
      </c>
      <c r="B20" s="12" t="s">
        <v>26</v>
      </c>
      <c r="C20" s="12" t="s">
        <v>26</v>
      </c>
      <c r="D20" s="12" t="s">
        <v>26</v>
      </c>
      <c r="E20" s="12">
        <f>0.075*'[1]ΣΥΣΤΑΣΗ ΤΡΟΦΙΜΩΝ'!Y111</f>
        <v>0</v>
      </c>
      <c r="F20" s="12" t="s">
        <v>26</v>
      </c>
      <c r="G20" s="12" t="s">
        <v>26</v>
      </c>
      <c r="H20" s="12">
        <f>0.075*'[1]ΣΥΣΤΑΣΗ ΤΡΟΦΙΜΩΝ'!AB111</f>
        <v>0</v>
      </c>
      <c r="I20" s="12" t="s">
        <v>26</v>
      </c>
      <c r="J20" s="12">
        <f>0.075*'[1]ΣΥΣΤΑΣΗ ΤΡΟΦΙΜΩΝ'!AD111</f>
        <v>0</v>
      </c>
      <c r="K20" s="12">
        <f>0.075*'[1]ΣΥΣΤΑΣΗ ΤΡΟΦΙΜΩΝ'!AE111</f>
        <v>0</v>
      </c>
      <c r="L20" s="12">
        <f>0.075*'[1]ΣΥΣΤΑΣΗ ΤΡΟΦΙΜΩΝ'!AF111</f>
        <v>0</v>
      </c>
      <c r="M20" s="12" t="str">
        <f>'[1]ΣΥΣΤΑΣΗ ΤΡΟΦΙΜΩΝ'!AG111</f>
        <v>tr</v>
      </c>
      <c r="N20" s="12">
        <f>'[1]ΣΥΣΤΑΣΗ ΤΡΟΦΙΜΩΝ'!AH111</f>
        <v>0</v>
      </c>
      <c r="O20" s="12">
        <f>'[1]ΣΥΣΤΑΣΗ ΤΡΟΦΙΜΩΝ'!AI111</f>
        <v>12.093023255813954</v>
      </c>
      <c r="P20" s="12">
        <f>'[1]ΣΥΣΤΑΣΗ ΤΡΟΦΙΜΩΝ'!AJ111</f>
        <v>87.90697674418604</v>
      </c>
      <c r="Q20" s="12">
        <f>'[1]ΣΥΣΤΑΣΗ ΤΡΟΦΙΜΩΝ'!AK111</f>
        <v>0</v>
      </c>
      <c r="R20" s="12">
        <f>'[1]ΣΥΣΤΑΣΗ ΤΡΟΦΙΜΩΝ'!AL111</f>
        <v>0</v>
      </c>
      <c r="S20" s="12">
        <f>0.075*'[1]ΣΥΣΤΑΣΗ ΤΡΟΦΙΜΩΝ'!AM111</f>
        <v>0</v>
      </c>
      <c r="T20" s="12">
        <f>0.075*'[1]ΣΥΣΤΑΣΗ ΤΡΟΦΙΜΩΝ'!AN111</f>
        <v>0</v>
      </c>
      <c r="U20" s="13">
        <f>0.075*'[1]ΣΥΣΤΑΣΗ ΤΡΟΦΙΜΩΝ'!AO111</f>
        <v>0</v>
      </c>
    </row>
    <row r="21" spans="1:21" ht="14.25">
      <c r="A21" s="11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4.25">
      <c r="A22" s="11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29</v>
      </c>
      <c r="B23" s="12">
        <f aca="true" t="shared" si="4" ref="B23:M23">SUM(B18:B22)</f>
        <v>0</v>
      </c>
      <c r="C23" s="12">
        <f t="shared" si="4"/>
        <v>6.000000000000001</v>
      </c>
      <c r="D23" s="12">
        <f t="shared" si="4"/>
        <v>0.54</v>
      </c>
      <c r="E23" s="12">
        <f t="shared" si="4"/>
        <v>0</v>
      </c>
      <c r="F23" s="12">
        <f t="shared" si="4"/>
        <v>6.3</v>
      </c>
      <c r="G23" s="12">
        <f t="shared" si="4"/>
        <v>2.925</v>
      </c>
      <c r="H23" s="12">
        <f t="shared" si="4"/>
        <v>0</v>
      </c>
      <c r="I23" s="12">
        <f t="shared" si="4"/>
        <v>308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8.5</v>
      </c>
      <c r="N23" s="21">
        <f>G10*9*100/C10</f>
        <v>4.818703709212053</v>
      </c>
      <c r="O23" s="21">
        <f>4*F10*100/C10</f>
        <v>14.44302329040126</v>
      </c>
      <c r="P23" s="21">
        <f>4*E10*100/C10</f>
        <v>83.14762485499271</v>
      </c>
      <c r="Q23" s="21">
        <f>S23*9*100/C10</f>
        <v>0.6692644040572295</v>
      </c>
      <c r="R23" s="21">
        <f>4*K10*100/C10</f>
        <v>2.082155923733603</v>
      </c>
      <c r="S23" s="12">
        <f>SUM(S18:S22)</f>
        <v>2.5</v>
      </c>
      <c r="T23" s="12">
        <f>SUM(T18:T22)</f>
        <v>2</v>
      </c>
      <c r="U23" s="13">
        <f>SUM(U18:U22)</f>
        <v>8</v>
      </c>
    </row>
    <row r="24" spans="1:21" ht="14.25">
      <c r="A24" s="11" t="s">
        <v>30</v>
      </c>
      <c r="B24" s="12" t="s">
        <v>31</v>
      </c>
      <c r="C24" s="12">
        <f>2*'[1]ΣΥΣΤΑΣΗ ΤΡΟΦΙΜΩΝ'!W87</f>
        <v>0.08</v>
      </c>
      <c r="D24" s="12">
        <f>2*'[1]ΣΥΣΤΑΣΗ ΤΡΟΦΙΜΩΝ'!X87</f>
        <v>1.46</v>
      </c>
      <c r="E24" s="12" t="s">
        <v>31</v>
      </c>
      <c r="F24" s="12">
        <f>2*'[1]ΣΥΣΤΑΣΗ ΤΡΟΦΙΜΩΝ'!Z87</f>
        <v>1.4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/>
      <c r="O24" s="12"/>
      <c r="P24" s="12"/>
      <c r="Q24" s="12"/>
      <c r="R24" s="12"/>
      <c r="S24" s="12" t="s">
        <v>31</v>
      </c>
      <c r="T24" s="12" t="s">
        <v>31</v>
      </c>
      <c r="U24" s="13" t="s">
        <v>31</v>
      </c>
    </row>
    <row r="25" spans="1:21" ht="28.5">
      <c r="A25" s="11" t="s">
        <v>32</v>
      </c>
      <c r="B25" s="12">
        <f>B23</f>
        <v>0</v>
      </c>
      <c r="C25" s="12">
        <f>C23+C24</f>
        <v>6.080000000000001</v>
      </c>
      <c r="D25" s="12">
        <f>D23+D24</f>
        <v>2</v>
      </c>
      <c r="E25" s="12">
        <f>E23</f>
        <v>0</v>
      </c>
      <c r="F25" s="12">
        <f>F23+F24</f>
        <v>7.699999999999999</v>
      </c>
      <c r="G25" s="12">
        <f>G23</f>
        <v>2.925</v>
      </c>
      <c r="H25" s="12">
        <f aca="true" t="shared" si="5" ref="H25:M25">H23</f>
        <v>0</v>
      </c>
      <c r="I25" s="12">
        <f t="shared" si="5"/>
        <v>308</v>
      </c>
      <c r="J25" s="12">
        <f t="shared" si="5"/>
        <v>0</v>
      </c>
      <c r="K25" s="12">
        <f t="shared" si="5"/>
        <v>0</v>
      </c>
      <c r="L25" s="12">
        <f t="shared" si="5"/>
        <v>0</v>
      </c>
      <c r="M25" s="12">
        <f t="shared" si="5"/>
        <v>8.5</v>
      </c>
      <c r="N25" s="12"/>
      <c r="O25" s="12"/>
      <c r="P25" s="12"/>
      <c r="Q25" s="12"/>
      <c r="R25" s="12"/>
      <c r="S25" s="12">
        <f>S23</f>
        <v>2.5</v>
      </c>
      <c r="T25" s="12">
        <f>T23</f>
        <v>2</v>
      </c>
      <c r="U25" s="12">
        <f>U23</f>
        <v>8</v>
      </c>
    </row>
    <row r="26" spans="1:21" ht="28.5">
      <c r="A26" s="14" t="s">
        <v>33</v>
      </c>
      <c r="B26" s="15">
        <f aca="true" t="shared" si="6" ref="B26:M26">100*B25/$B$12</f>
        <v>0</v>
      </c>
      <c r="C26" s="15">
        <f t="shared" si="6"/>
        <v>0.378678176490189</v>
      </c>
      <c r="D26" s="15">
        <f t="shared" si="6"/>
        <v>0.12456518963493057</v>
      </c>
      <c r="E26" s="15">
        <f t="shared" si="6"/>
        <v>0</v>
      </c>
      <c r="F26" s="15">
        <f t="shared" si="6"/>
        <v>0.4795759800944826</v>
      </c>
      <c r="G26" s="15">
        <f t="shared" si="6"/>
        <v>0.18217658984108595</v>
      </c>
      <c r="H26" s="15">
        <f t="shared" si="6"/>
        <v>0</v>
      </c>
      <c r="I26" s="15">
        <f t="shared" si="6"/>
        <v>19.18303920377931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0.5294020559484549</v>
      </c>
      <c r="N26" s="22"/>
      <c r="O26" s="22"/>
      <c r="P26" s="22"/>
      <c r="Q26" s="22"/>
      <c r="R26" s="22"/>
      <c r="S26" s="15">
        <f>100*S25/$B$12</f>
        <v>0.15570648704366322</v>
      </c>
      <c r="T26" s="15">
        <f>100*T25/$B$12</f>
        <v>0.12456518963493057</v>
      </c>
      <c r="U26" s="16">
        <f>100*U25/$B$12</f>
        <v>0.4982607585397223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2011-08-06T18:28:07Z</dcterms:created>
  <dcterms:modified xsi:type="dcterms:W3CDTF">2011-08-06T18:28:34Z</dcterms:modified>
  <cp:category/>
  <cp:version/>
  <cp:contentType/>
  <cp:contentStatus/>
</cp:coreProperties>
</file>