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60" windowWidth="13515" windowHeight="6915" activeTab="0"/>
  </bookViews>
  <sheets>
    <sheet name="Πισιήδ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<sst xmlns="http://schemas.openxmlformats.org/spreadsheetml/2006/main" count="73" uniqueCount="57">
  <si>
    <t>ΠΙΣΙΗΔΕΣ</t>
  </si>
  <si>
    <t>Τρόπος παρασεκυής: τηγάνισμα και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</si>
  <si>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</si>
  <si>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</si>
  <si>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</si>
  <si>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</si>
  <si>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</si>
  <si>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</si>
  <si>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</si>
  <si>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</si>
  <si>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</si>
  <si>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</si>
  <si>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</si>
  <si>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</si>
  <si>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</si>
  <si>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</si>
  <si>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</si>
  <si>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</si>
  <si>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</si>
  <si>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</si>
  <si>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</si>
  <si>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</si>
  <si>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</si>
  <si>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4 φλιτζ αλεύρι</t>
  </si>
  <si>
    <t>1/2 κ.γ. αλάτι</t>
  </si>
  <si>
    <t>1/4 φλιτζ ελαιόλαδο</t>
  </si>
  <si>
    <t>λίγο χλιαρό νερό</t>
  </si>
  <si>
    <t>κοπανισμένα αμύγδαλα</t>
  </si>
  <si>
    <t>κανέλα</t>
  </si>
  <si>
    <t>λάδι για τηγάνισμα</t>
  </si>
  <si>
    <t>ΣΥΝΟΛΟ</t>
  </si>
  <si>
    <t>2 φλιτζ ζάχαρη</t>
  </si>
  <si>
    <t>1 1/2 φλιτζ νερό</t>
  </si>
  <si>
    <t>1 κομμάτι κανέλα</t>
  </si>
  <si>
    <t>ροδόσταγμα</t>
  </si>
  <si>
    <t>ΣΥΝΟΛΟ ΣΕ ΣΥΝΟΛΙΚΟ ΠΡΟΪΟΝ</t>
  </si>
  <si>
    <t>ΣΥΝΟΛΟ ΣΕ 100g ΣΥΝΟΛΙΚΟΥ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</si>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</sst>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8">
          <cell r="B8">
            <v>661</v>
          </cell>
          <cell r="C8">
            <v>3.7</v>
          </cell>
          <cell r="D8">
            <v>20</v>
          </cell>
          <cell r="E8">
            <v>16.1</v>
          </cell>
          <cell r="F8">
            <v>57.4</v>
          </cell>
          <cell r="G8">
            <v>2.7</v>
          </cell>
          <cell r="K8">
            <v>228</v>
          </cell>
          <cell r="L8">
            <v>448</v>
          </cell>
          <cell r="P8">
            <v>4.4</v>
          </cell>
          <cell r="Q8">
            <v>793</v>
          </cell>
          <cell r="R8">
            <v>4.4</v>
          </cell>
          <cell r="W8">
            <v>0.29</v>
          </cell>
          <cell r="X8">
            <v>0.5</v>
          </cell>
          <cell r="Z8">
            <v>3.4</v>
          </cell>
          <cell r="AE8" t="str">
            <v> </v>
          </cell>
          <cell r="AH8">
            <v>78.15431164901665</v>
          </cell>
          <cell r="AI8">
            <v>9.742813918305599</v>
          </cell>
          <cell r="AJ8">
            <v>12.10287443267776</v>
          </cell>
          <cell r="AK8">
            <v>0</v>
          </cell>
          <cell r="AL8">
            <v>0</v>
          </cell>
        </row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8"/>
  <sheetViews>
    <sheetView tabSelected="1" view="pageLayout" zoomScale="55" zoomScaleNormal="55" zoomScalePageLayoutView="55" workbookViewId="0" topLeftCell="A25">
      <selection activeCell="A1" sqref="A1:IV2"/>
    </sheetView>
  </sheetViews>
  <sheetFormatPr defaultColWidth="9.140625" defaultRowHeight="15"/>
  <cols>
    <col min="1" max="1" width="23.8515625" style="18" customWidth="1"/>
    <col min="2" max="3" width="9.140625" style="8" customWidth="1"/>
    <col min="4" max="4" width="9.8515625" style="8" customWidth="1"/>
    <col min="5" max="5" width="17.140625" style="8" customWidth="1"/>
    <col min="6" max="11" width="9.140625" style="8" customWidth="1"/>
    <col min="12" max="12" width="10.421875" style="8" customWidth="1"/>
    <col min="13" max="13" width="10.8515625" style="8" customWidth="1"/>
    <col min="14" max="14" width="12.421875" style="8" customWidth="1"/>
    <col min="15" max="15" width="9.140625" style="8" customWidth="1"/>
    <col min="16" max="16" width="14.421875" style="8" customWidth="1"/>
    <col min="17" max="17" width="11.57421875" style="8" customWidth="1"/>
    <col min="18" max="18" width="9.140625" style="8" customWidth="1"/>
    <col min="19" max="19" width="10.421875" style="8" customWidth="1"/>
    <col min="20" max="20" width="10.57421875" style="8" customWidth="1"/>
    <col min="21" max="21" width="9.140625" style="8" customWidth="1"/>
    <col min="22" max="22" width="11.140625" style="8" customWidth="1"/>
    <col min="23" max="16384" width="9.140625" style="8" customWidth="1"/>
  </cols>
  <sheetData>
    <row r="1" spans="1:47" s="2" customFormat="1" ht="18">
      <c r="A1" s="1" t="s">
        <v>0</v>
      </c>
      <c r="B1" s="1"/>
      <c r="C1" s="1"/>
      <c r="D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4" spans="1:24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7"/>
    </row>
    <row r="5" spans="1:22" ht="14.25">
      <c r="A5" s="9" t="s">
        <v>23</v>
      </c>
      <c r="B5" s="10">
        <v>500</v>
      </c>
      <c r="C5" s="10">
        <f>5*'[1]ΣΥΣΤΑΣΗ ΤΡΟΦΙΜΩΝ'!B6</f>
        <v>1799</v>
      </c>
      <c r="D5" s="10">
        <f>5*'[1]ΣΥΣΤΑΣΗ ΤΡΟΦΙΜΩΝ'!C6</f>
        <v>70</v>
      </c>
      <c r="E5" s="10">
        <f>5*'[1]ΣΥΣΤΑΣΗ ΤΡΟΦΙΜΩΝ'!D6</f>
        <v>376.5</v>
      </c>
      <c r="F5" s="10">
        <f>5*'[1]ΣΥΣΤΑΣΗ ΤΡΟΦΙΜΩΝ'!E6</f>
        <v>57.5</v>
      </c>
      <c r="G5" s="10">
        <f>5*'[1]ΣΥΣΤΑΣΗ ΤΡΟΦΙΜΩΝ'!F6</f>
        <v>7</v>
      </c>
      <c r="H5" s="10">
        <f>5*'[1]ΣΥΣΤΑΣΗ ΤΡΟΦΙΜΩΝ'!G6</f>
        <v>18.5</v>
      </c>
      <c r="I5" s="10">
        <f>5*'[1]ΣΥΣΤΑΣΗ ΤΡΟΦΙΜΩΝ'!H6</f>
        <v>0</v>
      </c>
      <c r="J5" s="10">
        <f>5*'[1]ΣΥΣΤΑΣΗ ΤΡΟΦΙΜΩΝ'!I6</f>
        <v>369.5</v>
      </c>
      <c r="K5" s="10">
        <f>5*'[1]ΣΥΣΤΑΣΗ ΤΡΟΦΙΜΩΝ'!J6</f>
        <v>7</v>
      </c>
      <c r="L5" s="10">
        <f>5*'[1]ΣΥΣΤΑΣΗ ΤΡΟΦΙΜΩΝ'!K6</f>
        <v>75</v>
      </c>
      <c r="M5" s="10">
        <f>5*'[1]ΣΥΣΤΑΣΗ ΤΡΟΦΙΜΩΝ'!L6</f>
        <v>600</v>
      </c>
      <c r="N5" s="10">
        <f>5*'[1]ΣΥΣΤΑΣΗ ΤΡΟΦΙΜΩΝ'!M6</f>
        <v>155</v>
      </c>
      <c r="O5" s="10">
        <f>5*'[1]ΣΥΣΤΑΣΗ ΤΡΟΦΙΜΩΝ'!N6</f>
        <v>0</v>
      </c>
      <c r="P5" s="10">
        <f>5*'[1]ΣΥΣΤΑΣΗ ΤΡΟΦΙΜΩΝ'!O6</f>
        <v>0</v>
      </c>
      <c r="Q5" s="10">
        <f>5*'[1]ΣΥΣΤΑΣΗ ΤΡΟΦΙΜΩΝ'!P6</f>
        <v>15</v>
      </c>
      <c r="R5" s="10">
        <f>5*'[1]ΣΥΣΤΑΣΗ ΤΡΟΦΙΜΩΝ'!Q6</f>
        <v>650</v>
      </c>
      <c r="S5" s="10">
        <f>5*'[1]ΣΥΣΤΑΣΗ ΤΡΟΦΙΜΩΝ'!R6</f>
        <v>7.5</v>
      </c>
      <c r="T5" s="10">
        <f>5*'[1]ΣΥΣΤΑΣΗ ΤΡΟΦΙΜΩΝ'!S6</f>
        <v>4.5</v>
      </c>
      <c r="U5" s="10">
        <f>5*'[1]ΣΥΣΤΑΣΗ ΤΡΟΦΙΜΩΝ'!T6</f>
        <v>0.8999999999999999</v>
      </c>
      <c r="V5" s="11">
        <f>5*'[1]ΣΥΣΤΑΣΗ ΤΡΟΦΙΜΩΝ'!U6</f>
        <v>210</v>
      </c>
    </row>
    <row r="6" spans="1:22" ht="14.25">
      <c r="A6" s="12" t="s">
        <v>24</v>
      </c>
      <c r="B6" s="13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1800</v>
      </c>
      <c r="P6" s="13"/>
      <c r="Q6" s="13">
        <v>1200</v>
      </c>
      <c r="R6" s="13"/>
      <c r="S6" s="13"/>
      <c r="T6" s="13"/>
      <c r="U6" s="13"/>
      <c r="V6" s="14"/>
    </row>
    <row r="7" spans="1:22" ht="14.25">
      <c r="A7" s="12" t="s">
        <v>25</v>
      </c>
      <c r="B7" s="13">
        <v>55</v>
      </c>
      <c r="C7" s="13">
        <f>0.55*'[1]ΣΥΣΤΑΣΗ ΤΡΟΦΙΜΩΝ'!B22</f>
        <v>494.45000000000005</v>
      </c>
      <c r="D7" s="13" t="str">
        <f>'[1]ΣΥΣΤΑΣΗ ΤΡΟΦΙΜΩΝ'!C22</f>
        <v>tr</v>
      </c>
      <c r="E7" s="13" t="str">
        <f>'[1]ΣΥΣΤΑΣΗ ΤΡΟΦΙΜΩΝ'!D22</f>
        <v>tr</v>
      </c>
      <c r="F7" s="13" t="str">
        <f>'[1]ΣΥΣΤΑΣΗ ΤΡΟΦΙΜΩΝ'!E22</f>
        <v>tr</v>
      </c>
      <c r="G7" s="13">
        <f>0.55*'[1]ΣΥΣΤΑΣΗ ΤΡΟΦΙΜΩΝ'!F22</f>
        <v>54.94500000000001</v>
      </c>
      <c r="H7" s="13">
        <f>0.55*'[1]ΣΥΣΤΑΣΗ ΤΡΟΦΙΜΩΝ'!G22</f>
        <v>0</v>
      </c>
      <c r="I7" s="13">
        <f>0.55*'[1]ΣΥΣΤΑΣΗ ΤΡΟΦΙΜΩΝ'!H22</f>
        <v>0</v>
      </c>
      <c r="J7" s="13">
        <f>0.55*'[1]ΣΥΣΤΑΣΗ ΤΡΟΦΙΜΩΝ'!I22</f>
        <v>0</v>
      </c>
      <c r="K7" s="13">
        <f>0.55*'[1]ΣΥΣΤΑΣΗ ΤΡΟΦΙΜΩΝ'!J22</f>
        <v>0</v>
      </c>
      <c r="L7" s="13" t="str">
        <f>'[1]ΣΥΣΤΑΣΗ ΤΡΟΦΙΜΩΝ'!K22</f>
        <v>tr</v>
      </c>
      <c r="M7" s="13" t="str">
        <f>'[1]ΣΥΣΤΑΣΗ ΤΡΟΦΙΜΩΝ'!L22</f>
        <v>tr</v>
      </c>
      <c r="N7" s="13" t="str">
        <f>'[1]ΣΥΣΤΑΣΗ ΤΡΟΦΙΜΩΝ'!M22</f>
        <v>tr</v>
      </c>
      <c r="O7" s="13">
        <f>'[1]ΣΥΣΤΑΣΗ ΤΡΟΦΙΜΩΝ'!N22</f>
        <v>0</v>
      </c>
      <c r="P7" s="13">
        <f>'[1]ΣΥΣΤΑΣΗ ΤΡΟΦΙΜΩΝ'!O22</f>
        <v>0</v>
      </c>
      <c r="Q7" s="13" t="str">
        <f>'[1]ΣΥΣΤΑΣΗ ΤΡΟΦΙΜΩΝ'!P22</f>
        <v>tr</v>
      </c>
      <c r="R7" s="13" t="str">
        <f>'[1]ΣΥΣΤΑΣΗ ΤΡΟΦΙΜΩΝ'!Q22</f>
        <v>n</v>
      </c>
      <c r="S7" s="13" t="str">
        <f>'[1]ΣΥΣΤΑΣΗ ΤΡΟΦΙΜΩΝ'!R22</f>
        <v>tr</v>
      </c>
      <c r="T7" s="13" t="str">
        <f>'[1]ΣΥΣΤΑΣΗ ΤΡΟΦΙΜΩΝ'!S22</f>
        <v>tr</v>
      </c>
      <c r="U7" s="13" t="str">
        <f>'[1]ΣΥΣΤΑΣΗ ΤΡΟΦΙΜΩΝ'!T22</f>
        <v>tr</v>
      </c>
      <c r="V7" s="14" t="str">
        <f>'[1]ΣΥΣΤΑΣΗ ΤΡΟΦΙΜΩΝ'!U22</f>
        <v>tr</v>
      </c>
    </row>
    <row r="8" spans="1:22" ht="14.25">
      <c r="A8" s="12" t="s">
        <v>26</v>
      </c>
      <c r="B8" s="13">
        <v>250</v>
      </c>
      <c r="C8" s="13"/>
      <c r="D8" s="13">
        <v>250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4.25">
      <c r="A9" s="12" t="s">
        <v>27</v>
      </c>
      <c r="B9" s="13">
        <v>100</v>
      </c>
      <c r="C9" s="13">
        <f>'[1]ΣΥΣΤΑΣΗ ΤΡΟΦΙΜΩΝ'!B8</f>
        <v>661</v>
      </c>
      <c r="D9" s="13">
        <f>'[1]ΣΥΣΤΑΣΗ ΤΡΟΦΙΜΩΝ'!C8</f>
        <v>3.7</v>
      </c>
      <c r="E9" s="13">
        <f>'[1]ΣΥΣΤΑΣΗ ΤΡΟΦΙΜΩΝ'!D8</f>
        <v>20</v>
      </c>
      <c r="F9" s="13">
        <f>'[1]ΣΥΣΤΑΣΗ ΤΡΟΦΙΜΩΝ'!E8</f>
        <v>16.1</v>
      </c>
      <c r="G9" s="13">
        <f>'[1]ΣΥΣΤΑΣΗ ΤΡΟΦΙΜΩΝ'!F8</f>
        <v>57.4</v>
      </c>
      <c r="H9" s="13">
        <f>'[1]ΣΥΣΤΑΣΗ ΤΡΟΦΙΜΩΝ'!G8</f>
        <v>2.7</v>
      </c>
      <c r="I9" s="13">
        <f>'[1]ΣΥΣΤΑΣΗ ΤΡΟΦΙΜΩΝ'!H8</f>
        <v>0</v>
      </c>
      <c r="J9" s="13">
        <f>'[1]ΣΥΣΤΑΣΗ ΤΡΟΦΙΜΩΝ'!I8</f>
        <v>0</v>
      </c>
      <c r="K9" s="13">
        <f>'[1]ΣΥΣΤΑΣΗ ΤΡΟΦΙΜΩΝ'!J8</f>
        <v>0</v>
      </c>
      <c r="L9" s="13">
        <f>'[1]ΣΥΣΤΑΣΗ ΤΡΟΦΙΜΩΝ'!K8</f>
        <v>228</v>
      </c>
      <c r="M9" s="13">
        <f>'[1]ΣΥΣΤΑΣΗ ΤΡΟΦΙΜΩΝ'!L8</f>
        <v>448</v>
      </c>
      <c r="N9" s="13">
        <f>'[1]ΣΥΣΤΑΣΗ ΤΡΟΦΙΜΩΝ'!M8</f>
        <v>0</v>
      </c>
      <c r="O9" s="13">
        <f>'[1]ΣΥΣΤΑΣΗ ΤΡΟΦΙΜΩΝ'!N8</f>
        <v>0</v>
      </c>
      <c r="P9" s="13">
        <f>'[1]ΣΥΣΤΑΣΗ ΤΡΟΦΙΜΩΝ'!O8</f>
        <v>0</v>
      </c>
      <c r="Q9" s="13">
        <f>'[1]ΣΥΣΤΑΣΗ ΤΡΟΦΙΜΩΝ'!P8</f>
        <v>4.4</v>
      </c>
      <c r="R9" s="13">
        <f>'[1]ΣΥΣΤΑΣΗ ΤΡΟΦΙΜΩΝ'!Q8</f>
        <v>793</v>
      </c>
      <c r="S9" s="13">
        <f>'[1]ΣΥΣΤΑΣΗ ΤΡΟΦΙΜΩΝ'!R8</f>
        <v>4.4</v>
      </c>
      <c r="T9" s="13">
        <f>'[1]ΣΥΣΤΑΣΗ ΤΡΟΦΙΜΩΝ'!S8</f>
        <v>0</v>
      </c>
      <c r="U9" s="13">
        <f>'[1]ΣΥΣΤΑΣΗ ΤΡΟΦΙΜΩΝ'!T8</f>
        <v>0</v>
      </c>
      <c r="V9" s="14">
        <f>'[1]ΣΥΣΤΑΣΗ ΤΡΟΦΙΜΩΝ'!U8</f>
        <v>0</v>
      </c>
    </row>
    <row r="10" spans="1:22" ht="14.25">
      <c r="A10" s="12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4.25">
      <c r="A11" s="12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ht="14.25">
      <c r="A12" s="12" t="s">
        <v>30</v>
      </c>
      <c r="B12" s="13">
        <f>SUM(B5:B11)-0.23*1008+0.19*1008</f>
        <v>867.68</v>
      </c>
      <c r="C12" s="13">
        <f>SUM(C5:C11)+0.19*1008*9</f>
        <v>4678.13</v>
      </c>
      <c r="D12" s="13">
        <f>SUM(D5:D11)-0.23*1008</f>
        <v>91.85999999999999</v>
      </c>
      <c r="E12" s="13">
        <f>SUM(E5:E11)</f>
        <v>396.5</v>
      </c>
      <c r="F12" s="13">
        <f>SUM(F5:F11)</f>
        <v>73.6</v>
      </c>
      <c r="G12" s="13">
        <f>SUM(G5:G11)+0.19*1008</f>
        <v>310.865</v>
      </c>
      <c r="H12" s="13">
        <f aca="true" t="shared" si="0" ref="H12:V12">SUM(H5:H11)</f>
        <v>21.2</v>
      </c>
      <c r="I12" s="13">
        <f t="shared" si="0"/>
        <v>0</v>
      </c>
      <c r="J12" s="13">
        <f t="shared" si="0"/>
        <v>369.5</v>
      </c>
      <c r="K12" s="13">
        <f t="shared" si="0"/>
        <v>7</v>
      </c>
      <c r="L12" s="13">
        <f t="shared" si="0"/>
        <v>303</v>
      </c>
      <c r="M12" s="13">
        <f t="shared" si="0"/>
        <v>1048</v>
      </c>
      <c r="N12" s="13">
        <f t="shared" si="0"/>
        <v>155</v>
      </c>
      <c r="O12" s="13">
        <f t="shared" si="0"/>
        <v>1800</v>
      </c>
      <c r="P12" s="13">
        <f t="shared" si="0"/>
        <v>0</v>
      </c>
      <c r="Q12" s="13">
        <f t="shared" si="0"/>
        <v>1219.4</v>
      </c>
      <c r="R12" s="13">
        <f t="shared" si="0"/>
        <v>1443</v>
      </c>
      <c r="S12" s="13">
        <f t="shared" si="0"/>
        <v>11.9</v>
      </c>
      <c r="T12" s="13">
        <f t="shared" si="0"/>
        <v>4.5</v>
      </c>
      <c r="U12" s="13">
        <f t="shared" si="0"/>
        <v>0.8999999999999999</v>
      </c>
      <c r="V12" s="14">
        <f t="shared" si="0"/>
        <v>210</v>
      </c>
    </row>
    <row r="13" spans="1:22" ht="14.25">
      <c r="A13" s="12" t="s">
        <v>31</v>
      </c>
      <c r="B13" s="13">
        <v>400</v>
      </c>
      <c r="C13" s="13">
        <f>4*'[1]ΣΥΣΤΑΣΗ ΤΡΟΦΙΜΩΝ'!B27</f>
        <v>1680</v>
      </c>
      <c r="D13" s="13" t="str">
        <f>'[1]ΣΥΣΤΑΣΗ ΤΡΟΦΙΜΩΝ'!C27</f>
        <v>tr</v>
      </c>
      <c r="E13" s="13">
        <f>4*'[1]ΣΥΣΤΑΣΗ ΤΡΟΦΙΜΩΝ'!D27</f>
        <v>420</v>
      </c>
      <c r="F13" s="13" t="str">
        <f>'[1]ΣΥΣΤΑΣΗ ΤΡΟΦΙΜΩΝ'!E27</f>
        <v>tr</v>
      </c>
      <c r="G13" s="13">
        <f>4*'[1]ΣΥΣΤΑΣΗ ΤΡΟΦΙΜΩΝ'!F27</f>
        <v>0</v>
      </c>
      <c r="H13" s="13">
        <f>4*'[1]ΣΥΣΤΑΣΗ ΤΡΟΦΙΜΩΝ'!G27</f>
        <v>0</v>
      </c>
      <c r="I13" s="13">
        <f>4*'[1]ΣΥΣΤΑΣΗ ΤΡΟΦΙΜΩΝ'!H27</f>
        <v>0</v>
      </c>
      <c r="J13" s="13">
        <f>4*'[1]ΣΥΣΤΑΣΗ ΤΡΟΦΙΜΩΝ'!I27</f>
        <v>0</v>
      </c>
      <c r="K13" s="13">
        <f>4*'[1]ΣΥΣΤΑΣΗ ΤΡΟΦΙΜΩΝ'!J27</f>
        <v>420</v>
      </c>
      <c r="L13" s="13">
        <f>4*'[1]ΣΥΣΤΑΣΗ ΤΡΟΦΙΜΩΝ'!K27</f>
        <v>8</v>
      </c>
      <c r="M13" s="13" t="str">
        <f>'[1]ΣΥΣΤΑΣΗ ΤΡΟΦΙΜΩΝ'!L27</f>
        <v>tr</v>
      </c>
      <c r="N13" s="13" t="str">
        <f>'[1]ΣΥΣΤΑΣΗ ΤΡΟΦΙΜΩΝ'!M27</f>
        <v>tr</v>
      </c>
      <c r="O13" s="13">
        <f>4*'[1]ΣΥΣΤΑΣΗ ΤΡΟΦΙΜΩΝ'!N27</f>
        <v>0</v>
      </c>
      <c r="P13" s="13">
        <f>4*'[1]ΣΥΣΤΑΣΗ ΤΡΟΦΙΜΩΝ'!O27</f>
        <v>0</v>
      </c>
      <c r="Q13" s="13" t="str">
        <f>'[1]ΣΥΣΤΑΣΗ ΤΡΟΦΙΜΩΝ'!P27</f>
        <v>tr</v>
      </c>
      <c r="R13" s="13">
        <f>4*'[1]ΣΥΣΤΑΣΗ ΤΡΟΦΙΜΩΝ'!Q27</f>
        <v>8</v>
      </c>
      <c r="S13" s="13" t="str">
        <f>'[1]ΣΥΣΤΑΣΗ ΤΡΟΦΙΜΩΝ'!R27</f>
        <v>tr</v>
      </c>
      <c r="T13" s="13">
        <f>4*'[1]ΣΥΣΤΑΣΗ ΤΡΟΦΙΜΩΝ'!S27</f>
        <v>0.8</v>
      </c>
      <c r="U13" s="13">
        <f>4*'[1]ΣΥΣΤΑΣΗ ΤΡΟΦΙΜΩΝ'!T27</f>
        <v>0.08</v>
      </c>
      <c r="V13" s="14" t="str">
        <f>'[1]ΣΥΣΤΑΣΗ ΤΡΟΦΙΜΩΝ'!U27</f>
        <v>tr</v>
      </c>
    </row>
    <row r="14" spans="1:22" ht="14.25">
      <c r="A14" s="12" t="s">
        <v>32</v>
      </c>
      <c r="B14" s="13">
        <v>360</v>
      </c>
      <c r="C14" s="13"/>
      <c r="D14" s="13">
        <v>360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14.25">
      <c r="A15" s="12" t="s">
        <v>33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ht="14.25">
      <c r="A16" s="12" t="s">
        <v>34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14.25">
      <c r="A17" s="12" t="s">
        <v>30</v>
      </c>
      <c r="B17" s="13">
        <f aca="true" t="shared" si="1" ref="B17:V17">SUM(B13:B16)</f>
        <v>760</v>
      </c>
      <c r="C17" s="13">
        <f t="shared" si="1"/>
        <v>1680</v>
      </c>
      <c r="D17" s="13">
        <f t="shared" si="1"/>
        <v>360</v>
      </c>
      <c r="E17" s="13">
        <f t="shared" si="1"/>
        <v>420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420</v>
      </c>
      <c r="L17" s="13">
        <f t="shared" si="1"/>
        <v>8</v>
      </c>
      <c r="M17" s="13">
        <f t="shared" si="1"/>
        <v>0</v>
      </c>
      <c r="N17" s="13">
        <f t="shared" si="1"/>
        <v>0</v>
      </c>
      <c r="O17" s="13">
        <f t="shared" si="1"/>
        <v>0</v>
      </c>
      <c r="P17" s="13">
        <f t="shared" si="1"/>
        <v>0</v>
      </c>
      <c r="Q17" s="13">
        <f t="shared" si="1"/>
        <v>0</v>
      </c>
      <c r="R17" s="13">
        <f t="shared" si="1"/>
        <v>8</v>
      </c>
      <c r="S17" s="13">
        <f t="shared" si="1"/>
        <v>0</v>
      </c>
      <c r="T17" s="13">
        <f t="shared" si="1"/>
        <v>0.8</v>
      </c>
      <c r="U17" s="13">
        <f t="shared" si="1"/>
        <v>0.08</v>
      </c>
      <c r="V17" s="14">
        <f t="shared" si="1"/>
        <v>0</v>
      </c>
    </row>
    <row r="18" spans="1:22" ht="28.5">
      <c r="A18" s="12" t="s">
        <v>35</v>
      </c>
      <c r="B18" s="13">
        <f aca="true" t="shared" si="2" ref="B18:V18">B12+B17</f>
        <v>1627.6799999999998</v>
      </c>
      <c r="C18" s="13">
        <f t="shared" si="2"/>
        <v>6358.13</v>
      </c>
      <c r="D18" s="13">
        <f t="shared" si="2"/>
        <v>451.86</v>
      </c>
      <c r="E18" s="13">
        <f t="shared" si="2"/>
        <v>816.5</v>
      </c>
      <c r="F18" s="13">
        <f t="shared" si="2"/>
        <v>73.6</v>
      </c>
      <c r="G18" s="13">
        <f t="shared" si="2"/>
        <v>310.865</v>
      </c>
      <c r="H18" s="13">
        <f t="shared" si="2"/>
        <v>21.2</v>
      </c>
      <c r="I18" s="13">
        <f t="shared" si="2"/>
        <v>0</v>
      </c>
      <c r="J18" s="13">
        <f t="shared" si="2"/>
        <v>369.5</v>
      </c>
      <c r="K18" s="13">
        <f t="shared" si="2"/>
        <v>427</v>
      </c>
      <c r="L18" s="13">
        <f t="shared" si="2"/>
        <v>311</v>
      </c>
      <c r="M18" s="13">
        <f t="shared" si="2"/>
        <v>1048</v>
      </c>
      <c r="N18" s="13">
        <f t="shared" si="2"/>
        <v>155</v>
      </c>
      <c r="O18" s="13">
        <f t="shared" si="2"/>
        <v>1800</v>
      </c>
      <c r="P18" s="13">
        <f t="shared" si="2"/>
        <v>0</v>
      </c>
      <c r="Q18" s="13">
        <f t="shared" si="2"/>
        <v>1219.4</v>
      </c>
      <c r="R18" s="13">
        <f t="shared" si="2"/>
        <v>1451</v>
      </c>
      <c r="S18" s="13">
        <f t="shared" si="2"/>
        <v>11.9</v>
      </c>
      <c r="T18" s="13">
        <f t="shared" si="2"/>
        <v>5.3</v>
      </c>
      <c r="U18" s="13">
        <f t="shared" si="2"/>
        <v>0.9799999999999999</v>
      </c>
      <c r="V18" s="14">
        <f t="shared" si="2"/>
        <v>210</v>
      </c>
    </row>
    <row r="19" spans="1:22" ht="28.5">
      <c r="A19" s="15" t="s">
        <v>36</v>
      </c>
      <c r="B19" s="16">
        <v>100</v>
      </c>
      <c r="C19" s="16">
        <f aca="true" t="shared" si="3" ref="C19:V19">100*C18/$B$18</f>
        <v>390.62530718568763</v>
      </c>
      <c r="D19" s="16">
        <f t="shared" si="3"/>
        <v>27.760984960188736</v>
      </c>
      <c r="E19" s="16">
        <f t="shared" si="3"/>
        <v>50.163422785805565</v>
      </c>
      <c r="F19" s="16">
        <f t="shared" si="3"/>
        <v>4.5217733215374025</v>
      </c>
      <c r="G19" s="16">
        <f t="shared" si="3"/>
        <v>19.098655755431047</v>
      </c>
      <c r="H19" s="16">
        <f t="shared" si="3"/>
        <v>1.302467315442839</v>
      </c>
      <c r="I19" s="16">
        <f t="shared" si="3"/>
        <v>0</v>
      </c>
      <c r="J19" s="16">
        <f t="shared" si="3"/>
        <v>22.70102231396835</v>
      </c>
      <c r="K19" s="16">
        <f t="shared" si="3"/>
        <v>26.233657721419448</v>
      </c>
      <c r="L19" s="16">
        <f t="shared" si="3"/>
        <v>19.106949768996365</v>
      </c>
      <c r="M19" s="16">
        <f t="shared" si="3"/>
        <v>64.38612012189128</v>
      </c>
      <c r="N19" s="16">
        <f t="shared" si="3"/>
        <v>9.522756315737738</v>
      </c>
      <c r="O19" s="16">
        <f t="shared" si="3"/>
        <v>110.58684753759954</v>
      </c>
      <c r="P19" s="16">
        <f t="shared" si="3"/>
        <v>0</v>
      </c>
      <c r="Q19" s="16">
        <f t="shared" si="3"/>
        <v>74.9164454929716</v>
      </c>
      <c r="R19" s="16">
        <f t="shared" si="3"/>
        <v>89.1452865428094</v>
      </c>
      <c r="S19" s="16">
        <f t="shared" si="3"/>
        <v>0.7311019364985747</v>
      </c>
      <c r="T19" s="16">
        <f t="shared" si="3"/>
        <v>0.32561682886070975</v>
      </c>
      <c r="U19" s="16">
        <f t="shared" si="3"/>
        <v>0.06020839477047085</v>
      </c>
      <c r="V19" s="17">
        <f t="shared" si="3"/>
        <v>12.901798879386613</v>
      </c>
    </row>
    <row r="20" spans="25:47" ht="14.25"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3" spans="1:24" ht="60">
      <c r="A23" s="19"/>
      <c r="B23" s="20" t="s">
        <v>37</v>
      </c>
      <c r="C23" s="5" t="s">
        <v>38</v>
      </c>
      <c r="D23" s="5" t="s">
        <v>39</v>
      </c>
      <c r="E23" s="5" t="s">
        <v>40</v>
      </c>
      <c r="F23" s="5" t="s">
        <v>41</v>
      </c>
      <c r="G23" s="5" t="s">
        <v>42</v>
      </c>
      <c r="H23" s="5" t="s">
        <v>43</v>
      </c>
      <c r="I23" s="5" t="s">
        <v>44</v>
      </c>
      <c r="J23" s="5" t="s">
        <v>45</v>
      </c>
      <c r="K23" s="5" t="s">
        <v>46</v>
      </c>
      <c r="L23" s="5" t="s">
        <v>47</v>
      </c>
      <c r="M23" s="5" t="s">
        <v>48</v>
      </c>
      <c r="N23" s="5" t="s">
        <v>49</v>
      </c>
      <c r="O23" s="5" t="s">
        <v>50</v>
      </c>
      <c r="P23" s="5" t="s">
        <v>51</v>
      </c>
      <c r="Q23" s="5" t="s">
        <v>52</v>
      </c>
      <c r="R23" s="5" t="s">
        <v>53</v>
      </c>
      <c r="S23" s="5" t="s">
        <v>54</v>
      </c>
      <c r="T23" s="5" t="s">
        <v>55</v>
      </c>
      <c r="U23" s="6" t="s">
        <v>56</v>
      </c>
      <c r="V23" s="7"/>
      <c r="W23" s="7"/>
      <c r="X23" s="7"/>
    </row>
    <row r="24" spans="1:21" ht="14.25">
      <c r="A24" s="9" t="s">
        <v>23</v>
      </c>
      <c r="B24" s="10">
        <f>5*'[1]ΣΥΣΤΑΣΗ ΤΡΟΦΙΜΩΝ'!V6</f>
        <v>0</v>
      </c>
      <c r="C24" s="10">
        <f>5*'[1]ΣΥΣΤΑΣΗ ΤΡΟΦΙΜΩΝ'!W6</f>
        <v>0.5</v>
      </c>
      <c r="D24" s="10">
        <f>5*'[1]ΣΥΣΤΑΣΗ ΤΡΟΦΙΜΩΝ'!X6</f>
        <v>0.15</v>
      </c>
      <c r="E24" s="10">
        <f>5*'[1]ΣΥΣΤΑΣΗ ΤΡΟΦΙΜΩΝ'!Y6</f>
        <v>0</v>
      </c>
      <c r="F24" s="10">
        <f>5*'[1]ΣΥΣΤΑΣΗ ΤΡΟΦΙΜΩΝ'!Z6</f>
        <v>3.5</v>
      </c>
      <c r="G24" s="10">
        <f>5*'[1]ΣΥΣΤΑΣΗ ΤΡΟΦΙΜΩΝ'!AA6</f>
        <v>0.75</v>
      </c>
      <c r="H24" s="10">
        <f>5*'[1]ΣΥΣΤΑΣΗ ΤΡΟΦΙΜΩΝ'!AB6</f>
        <v>0</v>
      </c>
      <c r="I24" s="10">
        <f>5*'[1]ΣΥΣΤΑΣΗ ΤΡΟΦΙΜΩΝ'!AC6</f>
        <v>155</v>
      </c>
      <c r="J24" s="10">
        <f>5*'[1]ΣΥΣΤΑΣΗ ΤΡΟΦΙΜΩΝ'!AD6</f>
        <v>0</v>
      </c>
      <c r="K24" s="10">
        <f>5*'[1]ΣΥΣΤΑΣΗ ΤΡΟΦΙΜΩΝ'!AE6</f>
        <v>0</v>
      </c>
      <c r="L24" s="10">
        <f>5*'[1]ΣΥΣΤΑΣΗ ΤΡΟΦΙΜΩΝ'!AF6</f>
        <v>0</v>
      </c>
      <c r="M24" s="10">
        <f>5*'[1]ΣΥΣΤΑΣΗ ΤΡΟΦΙΜΩΝ'!AG6</f>
        <v>1.5</v>
      </c>
      <c r="N24" s="10">
        <f>'[1]ΣΥΣΤΑΣΗ ΤΡΟΦΙΜΩΝ'!AH6</f>
        <v>3.501945525291829</v>
      </c>
      <c r="O24" s="10">
        <f>'[1]ΣΥΣΤΑΣΗ ΤΡΟΦΙΜΩΝ'!AI6</f>
        <v>12.784880489160644</v>
      </c>
      <c r="P24" s="10">
        <f>'[1]ΣΥΣΤΑΣΗ ΤΡΟΦΙΜΩΝ'!AJ6</f>
        <v>83.71317398554753</v>
      </c>
      <c r="Q24" s="10">
        <f>'[1]ΣΥΣΤΑΣΗ ΤΡΟΦΙΜΩΝ'!AK6</f>
        <v>0.500277932184547</v>
      </c>
      <c r="R24" s="10">
        <f>'[1]ΣΥΣΤΑΣΗ ΤΡΟΦΙΜΩΝ'!AL6</f>
        <v>1.556420233463035</v>
      </c>
      <c r="S24" s="10">
        <f>5*'[1]ΣΥΣΤΑΣΗ ΤΡΟΦΙΜΩΝ'!AM6</f>
        <v>1</v>
      </c>
      <c r="T24" s="10">
        <f>5*'[1]ΣΥΣΤΑΣΗ ΤΡΟΦΙΜΩΝ'!AN6</f>
        <v>0.5</v>
      </c>
      <c r="U24" s="11">
        <f>5*'[1]ΣΥΣΤΑΣΗ ΤΡΟΦΙΜΩΝ'!AO6</f>
        <v>3</v>
      </c>
    </row>
    <row r="25" spans="1:21" ht="14.25">
      <c r="A25" s="12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14.25">
      <c r="A26" s="12" t="s">
        <v>25</v>
      </c>
      <c r="B26" s="13" t="str">
        <f>'[1]ΣΥΣΤΑΣΗ ΤΡΟΦΙΜΩΝ'!V22</f>
        <v>n</v>
      </c>
      <c r="C26" s="13" t="str">
        <f>'[1]ΣΥΣΤΑΣΗ ΤΡΟΦΙΜΩΝ'!W22</f>
        <v>tr</v>
      </c>
      <c r="D26" s="13" t="str">
        <f>'[1]ΣΥΣΤΑΣΗ ΤΡΟΦΙΜΩΝ'!X22</f>
        <v>tr</v>
      </c>
      <c r="E26" s="13" t="str">
        <f>'[1]ΣΥΣΤΑΣΗ ΤΡΟΦΙΜΩΝ'!Y22</f>
        <v>n</v>
      </c>
      <c r="F26" s="13" t="str">
        <f>'[1]ΣΥΣΤΑΣΗ ΤΡΟΦΙΜΩΝ'!Z22</f>
        <v>tr</v>
      </c>
      <c r="G26" s="13" t="str">
        <f>'[1]ΣΥΣΤΑΣΗ ΤΡΟΦΙΜΩΝ'!AA22</f>
        <v>tr</v>
      </c>
      <c r="H26" s="13">
        <f>'[1]ΣΥΣΤΑΣΗ ΤΡΟΦΙΜΩΝ'!AB22</f>
        <v>0</v>
      </c>
      <c r="I26" s="13" t="str">
        <f>'[1]ΣΥΣΤΑΣΗ ΤΡΟΦΙΜΩΝ'!AC22</f>
        <v>tr</v>
      </c>
      <c r="J26" s="13">
        <f>0.55*'[1]ΣΥΣΤΑΣΗ ΤΡΟΦΙΜΩΝ'!AD22</f>
        <v>0</v>
      </c>
      <c r="K26" s="13">
        <f>0.55*'[1]ΣΥΣΤΑΣΗ ΤΡΟΦΙΜΩΝ'!AE22</f>
        <v>0</v>
      </c>
      <c r="L26" s="13">
        <f>0.55*'[1]ΣΥΣΤΑΣΗ ΤΡΟΦΙΜΩΝ'!AF22</f>
        <v>0</v>
      </c>
      <c r="M26" s="13">
        <f>0.55*'[1]ΣΥΣΤΑΣΗ ΤΡΟΦΙΜΩΝ'!AG22</f>
        <v>2.805</v>
      </c>
      <c r="N26" s="13">
        <f>'[1]ΣΥΣΤΑΣΗ ΤΡΟΦΙΜΩΝ'!AH22</f>
        <v>100.0111234705228</v>
      </c>
      <c r="O26" s="13">
        <v>0</v>
      </c>
      <c r="P26" s="13">
        <v>0</v>
      </c>
      <c r="Q26" s="13">
        <f>'[1]ΣΥΣΤΑΣΗ ΤΡΟΦΙΜΩΝ'!AK22</f>
        <v>14.015572858731923</v>
      </c>
      <c r="R26" s="13">
        <f>'[1]ΣΥΣΤΑΣΗ ΤΡΟΦΙΜΩΝ'!AL22</f>
        <v>0</v>
      </c>
      <c r="S26" s="13">
        <f>0.55*'[1]ΣΥΣΤΑΣΗ ΤΡΟΦΙΜΩΝ'!AM22</f>
        <v>7.700000000000001</v>
      </c>
      <c r="T26" s="13">
        <f>0.55*'[1]ΣΥΣΤΑΣΗ ΤΡΟΦΙΜΩΝ'!AN22</f>
        <v>38.33500000000001</v>
      </c>
      <c r="U26" s="14">
        <f>0.55*'[1]ΣΥΣΤΑΣΗ ΤΡΟΦΙΜΩΝ'!AO22</f>
        <v>6.16</v>
      </c>
    </row>
    <row r="27" spans="1:21" ht="14.25">
      <c r="A27" s="12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</row>
    <row r="28" spans="1:21" ht="14.25">
      <c r="A28" s="12" t="s">
        <v>27</v>
      </c>
      <c r="B28" s="13">
        <f>'[1]ΣΥΣΤΑΣΗ ΤΡΟΦΙΜΩΝ'!V8</f>
        <v>0</v>
      </c>
      <c r="C28" s="13">
        <f>'[1]ΣΥΣΤΑΣΗ ΤΡΟΦΙΜΩΝ'!W8</f>
        <v>0.29</v>
      </c>
      <c r="D28" s="13">
        <f>'[1]ΣΥΣΤΑΣΗ ΤΡΟΦΙΜΩΝ'!X8</f>
        <v>0.5</v>
      </c>
      <c r="E28" s="13">
        <f>'[1]ΣΥΣΤΑΣΗ ΤΡΟΦΙΜΩΝ'!Y8</f>
        <v>0</v>
      </c>
      <c r="F28" s="13">
        <f>'[1]ΣΥΣΤΑΣΗ ΤΡΟΦΙΜΩΝ'!Z8</f>
        <v>3.4</v>
      </c>
      <c r="G28" s="13">
        <f>'[1]ΣΥΣΤΑΣΗ ΤΡΟΦΙΜΩΝ'!AA8</f>
        <v>0</v>
      </c>
      <c r="H28" s="13">
        <f>'[1]ΣΥΣΤΑΣΗ ΤΡΟΦΙΜΩΝ'!AB8</f>
        <v>0</v>
      </c>
      <c r="I28" s="13">
        <f>'[1]ΣΥΣΤΑΣΗ ΤΡΟΦΙΜΩΝ'!AC8</f>
        <v>0</v>
      </c>
      <c r="J28" s="13">
        <f>'[1]ΣΥΣΤΑΣΗ ΤΡΟΦΙΜΩΝ'!AD8</f>
        <v>0</v>
      </c>
      <c r="K28" s="13" t="str">
        <f>'[1]ΣΥΣΤΑΣΗ ΤΡΟΦΙΜΩΝ'!AE8</f>
        <v> </v>
      </c>
      <c r="L28" s="13">
        <f>'[1]ΣΥΣΤΑΣΗ ΤΡΟΦΙΜΩΝ'!AF8</f>
        <v>0</v>
      </c>
      <c r="M28" s="13">
        <f>'[1]ΣΥΣΤΑΣΗ ΤΡΟΦΙΜΩΝ'!AG8</f>
        <v>0</v>
      </c>
      <c r="N28" s="13">
        <f>'[1]ΣΥΣΤΑΣΗ ΤΡΟΦΙΜΩΝ'!AH8</f>
        <v>78.15431164901665</v>
      </c>
      <c r="O28" s="13">
        <f>'[1]ΣΥΣΤΑΣΗ ΤΡΟΦΙΜΩΝ'!AI8</f>
        <v>9.742813918305599</v>
      </c>
      <c r="P28" s="13">
        <f>'[1]ΣΥΣΤΑΣΗ ΤΡΟΦΙΜΩΝ'!AJ8</f>
        <v>12.10287443267776</v>
      </c>
      <c r="Q28" s="13">
        <f>'[1]ΣΥΣΤΑΣΗ ΤΡΟΦΙΜΩΝ'!AK8</f>
        <v>0</v>
      </c>
      <c r="R28" s="13">
        <f>'[1]ΣΥΣΤΑΣΗ ΤΡΟΦΙΜΩΝ'!AL8</f>
        <v>0</v>
      </c>
      <c r="S28" s="13">
        <f>'[1]ΣΥΣΤΑΣΗ ΤΡΟΦΙΜΩΝ'!AM8</f>
        <v>0</v>
      </c>
      <c r="T28" s="13">
        <f>'[1]ΣΥΣΤΑΣΗ ΤΡΟΦΙΜΩΝ'!AN8</f>
        <v>0</v>
      </c>
      <c r="U28" s="14">
        <f>'[1]ΣΥΣΤΑΣΗ ΤΡΟΦΙΜΩΝ'!AO8</f>
        <v>0</v>
      </c>
    </row>
    <row r="29" spans="1:21" ht="14.25">
      <c r="A29" s="12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</row>
    <row r="30" spans="1:21" ht="14.25">
      <c r="A30" s="12" t="s">
        <v>29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</row>
    <row r="31" spans="1:21" ht="14.25">
      <c r="A31" s="12" t="s">
        <v>30</v>
      </c>
      <c r="B31" s="13">
        <f aca="true" t="shared" si="4" ref="B31:M31">SUM(B24:B30)</f>
        <v>0</v>
      </c>
      <c r="C31" s="13">
        <f t="shared" si="4"/>
        <v>0.79</v>
      </c>
      <c r="D31" s="13">
        <f t="shared" si="4"/>
        <v>0.65</v>
      </c>
      <c r="E31" s="13">
        <f t="shared" si="4"/>
        <v>0</v>
      </c>
      <c r="F31" s="13">
        <f t="shared" si="4"/>
        <v>6.9</v>
      </c>
      <c r="G31" s="13">
        <f t="shared" si="4"/>
        <v>0.75</v>
      </c>
      <c r="H31" s="13">
        <f t="shared" si="4"/>
        <v>0</v>
      </c>
      <c r="I31" s="13">
        <f t="shared" si="4"/>
        <v>155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4.305</v>
      </c>
      <c r="N31" s="21">
        <f>G12*9*100/C12</f>
        <v>59.80562746225522</v>
      </c>
      <c r="O31" s="21">
        <f>4*F12*100/C12</f>
        <v>6.293112846372375</v>
      </c>
      <c r="P31" s="21">
        <f>4*E12*100/C12</f>
        <v>33.90243537481857</v>
      </c>
      <c r="Q31" s="21">
        <f>S31*9*100/C12</f>
        <v>1.6737457060834138</v>
      </c>
      <c r="R31" s="21">
        <f>4*K12*100/C12</f>
        <v>0.5985297544104161</v>
      </c>
      <c r="S31" s="13">
        <f>SUM(S24:S30)</f>
        <v>8.700000000000001</v>
      </c>
      <c r="T31" s="13">
        <f>SUM(T24:T30)</f>
        <v>38.83500000000001</v>
      </c>
      <c r="U31" s="14">
        <f>SUM(U24:U30)</f>
        <v>9.16</v>
      </c>
    </row>
    <row r="32" spans="1:21" ht="14.25">
      <c r="A32" s="12" t="s">
        <v>31</v>
      </c>
      <c r="B32" s="13" t="str">
        <f>'[1]ΣΥΣΤΑΣΗ ΤΡΟΦΙΜΩΝ'!V27</f>
        <v>tr</v>
      </c>
      <c r="C32" s="13">
        <f>4*'[1]ΣΥΣΤΑΣΗ ΤΡΟΦΙΜΩΝ'!W27</f>
        <v>0</v>
      </c>
      <c r="D32" s="13">
        <f>4*'[1]ΣΥΣΤΑΣΗ ΤΡΟΦΙΜΩΝ'!X27</f>
        <v>0</v>
      </c>
      <c r="E32" s="13">
        <f>4*'[1]ΣΥΣΤΑΣΗ ΤΡΟΦΙΜΩΝ'!Y27</f>
        <v>0</v>
      </c>
      <c r="F32" s="13">
        <f>4*'[1]ΣΥΣΤΑΣΗ ΤΡΟΦΙΜΩΝ'!Z27</f>
        <v>0</v>
      </c>
      <c r="G32" s="13">
        <f>4*'[1]ΣΥΣΤΑΣΗ ΤΡΟΦΙΜΩΝ'!AA27</f>
        <v>0</v>
      </c>
      <c r="H32" s="13">
        <f>4*'[1]ΣΥΣΤΑΣΗ ΤΡΟΦΙΜΩΝ'!AB27</f>
        <v>0</v>
      </c>
      <c r="I32" s="13">
        <f>4*'[1]ΣΥΣΤΑΣΗ ΤΡΟΦΙΜΩΝ'!AC27</f>
        <v>0</v>
      </c>
      <c r="J32" s="13">
        <f>4*'[1]ΣΥΣΤΑΣΗ ΤΡΟΦΙΜΩΝ'!AD27</f>
        <v>0</v>
      </c>
      <c r="K32" s="13">
        <f>4*'[1]ΣΥΣΤΑΣΗ ΤΡΟΦΙΜΩΝ'!AE27</f>
        <v>0</v>
      </c>
      <c r="L32" s="13">
        <f>4*'[1]ΣΥΣΤΑΣΗ ΤΡΟΦΙΜΩΝ'!AF27</f>
        <v>0</v>
      </c>
      <c r="M32" s="13">
        <f>4*'[1]ΣΥΣΤΑΣΗ ΤΡΟΦΙΜΩΝ'!AG27</f>
        <v>0</v>
      </c>
      <c r="N32" s="13">
        <f>'[1]ΣΥΣΤΑΣΗ ΤΡΟΦΙΜΩΝ'!AH27</f>
        <v>0</v>
      </c>
      <c r="O32" s="13">
        <v>0</v>
      </c>
      <c r="P32" s="13">
        <f>'[1]ΣΥΣΤΑΣΗ ΤΡΟΦΙΜΩΝ'!AJ27</f>
        <v>100</v>
      </c>
      <c r="Q32" s="13">
        <f>'[1]ΣΥΣΤΑΣΗ ΤΡΟΦΙΜΩΝ'!AK27</f>
        <v>0</v>
      </c>
      <c r="R32" s="13">
        <f>'[1]ΣΥΣΤΑΣΗ ΤΡΟΦΙΜΩΝ'!AL27</f>
        <v>100</v>
      </c>
      <c r="S32" s="13">
        <f>4*'[1]ΣΥΣΤΑΣΗ ΤΡΟΦΙΜΩΝ'!AM27</f>
        <v>0</v>
      </c>
      <c r="T32" s="13">
        <f>4*'[1]ΣΥΣΤΑΣΗ ΤΡΟΦΙΜΩΝ'!AN27</f>
        <v>0</v>
      </c>
      <c r="U32" s="14">
        <f>4*'[1]ΣΥΣΤΑΣΗ ΤΡΟΦΙΜΩΝ'!AO27</f>
        <v>0</v>
      </c>
    </row>
    <row r="33" spans="1:21" ht="14.25">
      <c r="A33" s="12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</row>
    <row r="34" spans="1:21" ht="14.25">
      <c r="A34" s="12" t="s">
        <v>33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</row>
    <row r="35" spans="1:21" ht="14.25">
      <c r="A35" s="12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</row>
    <row r="36" spans="1:21" ht="14.25">
      <c r="A36" s="12" t="s">
        <v>30</v>
      </c>
      <c r="B36" s="13">
        <f aca="true" t="shared" si="5" ref="B36:U36">SUM(B32:B35)</f>
        <v>0</v>
      </c>
      <c r="C36" s="13">
        <f t="shared" si="5"/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5"/>
        <v>0</v>
      </c>
      <c r="H36" s="13">
        <f t="shared" si="5"/>
        <v>0</v>
      </c>
      <c r="I36" s="13">
        <f t="shared" si="5"/>
        <v>0</v>
      </c>
      <c r="J36" s="13">
        <f t="shared" si="5"/>
        <v>0</v>
      </c>
      <c r="K36" s="13">
        <f t="shared" si="5"/>
        <v>0</v>
      </c>
      <c r="L36" s="13">
        <f t="shared" si="5"/>
        <v>0</v>
      </c>
      <c r="M36" s="13">
        <f t="shared" si="5"/>
        <v>0</v>
      </c>
      <c r="N36" s="13">
        <f t="shared" si="5"/>
        <v>0</v>
      </c>
      <c r="O36" s="13">
        <f t="shared" si="5"/>
        <v>0</v>
      </c>
      <c r="P36" s="13">
        <f t="shared" si="5"/>
        <v>100</v>
      </c>
      <c r="Q36" s="13">
        <f t="shared" si="5"/>
        <v>0</v>
      </c>
      <c r="R36" s="13">
        <f t="shared" si="5"/>
        <v>100</v>
      </c>
      <c r="S36" s="13">
        <f t="shared" si="5"/>
        <v>0</v>
      </c>
      <c r="T36" s="13">
        <f t="shared" si="5"/>
        <v>0</v>
      </c>
      <c r="U36" s="14">
        <f t="shared" si="5"/>
        <v>0</v>
      </c>
    </row>
    <row r="37" spans="1:21" ht="28.5">
      <c r="A37" s="12" t="s">
        <v>35</v>
      </c>
      <c r="B37" s="13">
        <f aca="true" t="shared" si="6" ref="B37:M37">B31+B36</f>
        <v>0</v>
      </c>
      <c r="C37" s="13">
        <f t="shared" si="6"/>
        <v>0.79</v>
      </c>
      <c r="D37" s="13">
        <f t="shared" si="6"/>
        <v>0.65</v>
      </c>
      <c r="E37" s="13">
        <f t="shared" si="6"/>
        <v>0</v>
      </c>
      <c r="F37" s="13">
        <f t="shared" si="6"/>
        <v>6.9</v>
      </c>
      <c r="G37" s="13">
        <f t="shared" si="6"/>
        <v>0.75</v>
      </c>
      <c r="H37" s="13">
        <f t="shared" si="6"/>
        <v>0</v>
      </c>
      <c r="I37" s="13">
        <f t="shared" si="6"/>
        <v>155</v>
      </c>
      <c r="J37" s="13">
        <f t="shared" si="6"/>
        <v>0</v>
      </c>
      <c r="K37" s="13">
        <f t="shared" si="6"/>
        <v>0</v>
      </c>
      <c r="L37" s="13">
        <f t="shared" si="6"/>
        <v>0</v>
      </c>
      <c r="M37" s="13">
        <f t="shared" si="6"/>
        <v>4.305</v>
      </c>
      <c r="N37" s="21">
        <f>G18*9*100/C18</f>
        <v>44.00326825654713</v>
      </c>
      <c r="O37" s="21">
        <f>4*F18*100/C18</f>
        <v>4.630292240013966</v>
      </c>
      <c r="P37" s="21">
        <f>4*E18*100/C18</f>
        <v>51.36730453765494</v>
      </c>
      <c r="Q37" s="21">
        <f>S37*9*100/C18</f>
        <v>1.2314941657374103</v>
      </c>
      <c r="R37" s="21">
        <f>4*K18*100/C18</f>
        <v>26.863244381602765</v>
      </c>
      <c r="S37" s="13">
        <f>S31+S36</f>
        <v>8.700000000000001</v>
      </c>
      <c r="T37" s="13">
        <f>T31+T36</f>
        <v>38.83500000000001</v>
      </c>
      <c r="U37" s="14">
        <f>U31+U36</f>
        <v>9.16</v>
      </c>
    </row>
    <row r="38" spans="1:21" ht="28.5">
      <c r="A38" s="15" t="s">
        <v>36</v>
      </c>
      <c r="B38" s="16">
        <f aca="true" t="shared" si="7" ref="B38:M38">100*B37/$B$18</f>
        <v>0</v>
      </c>
      <c r="C38" s="16">
        <f t="shared" si="7"/>
        <v>0.04853533864150202</v>
      </c>
      <c r="D38" s="16">
        <f t="shared" si="7"/>
        <v>0.03993413938857761</v>
      </c>
      <c r="E38" s="16">
        <f t="shared" si="7"/>
        <v>0</v>
      </c>
      <c r="F38" s="16">
        <f t="shared" si="7"/>
        <v>0.42391624889413154</v>
      </c>
      <c r="G38" s="16">
        <f t="shared" si="7"/>
        <v>0.046077853140666473</v>
      </c>
      <c r="H38" s="16">
        <f t="shared" si="7"/>
        <v>0</v>
      </c>
      <c r="I38" s="16">
        <f t="shared" si="7"/>
        <v>9.522756315737738</v>
      </c>
      <c r="J38" s="16">
        <f t="shared" si="7"/>
        <v>0</v>
      </c>
      <c r="K38" s="16">
        <f t="shared" si="7"/>
        <v>0</v>
      </c>
      <c r="L38" s="16">
        <f t="shared" si="7"/>
        <v>0</v>
      </c>
      <c r="M38" s="16">
        <f t="shared" si="7"/>
        <v>0.26448687702742557</v>
      </c>
      <c r="N38" s="16"/>
      <c r="O38" s="16"/>
      <c r="P38" s="16"/>
      <c r="Q38" s="16"/>
      <c r="R38" s="16"/>
      <c r="S38" s="16">
        <f>100*S37/$B$18</f>
        <v>0.5345030964317312</v>
      </c>
      <c r="T38" s="16">
        <f>100*T37/$B$18</f>
        <v>2.3859112356237104</v>
      </c>
      <c r="U38" s="17">
        <f>100*U37/$B$18</f>
        <v>0.5627641796913398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2011-08-05T07:00:22Z</dcterms:created>
  <dcterms:modified xsi:type="dcterms:W3CDTF">2011-08-05T07:00:37Z</dcterms:modified>
  <cp:category/>
  <cp:version/>
  <cp:contentType/>
  <cp:contentStatus/>
</cp:coreProperties>
</file>