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Παλουζέ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<sst xmlns="http://schemas.openxmlformats.org/spreadsheetml/2006/main" count="62" uniqueCount="50">
  <si>
    <t>ΠΑΛΟΥΖΕΣ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</si>
  <si>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</si>
  <si>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</si>
  <si>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</si>
  <si>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</si>
  <si>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</si>
  <si>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</si>
  <si>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</si>
  <si>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</si>
  <si>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</si>
  <si>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</si>
  <si>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</si>
  <si>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</si>
  <si>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</si>
  <si>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</si>
  <si>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</si>
  <si>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</si>
  <si>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</si>
  <si>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</si>
  <si>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</si>
  <si>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</si>
  <si>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</si>
  <si>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</si>
  <si>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10 ποτήρια μουστάρι</t>
  </si>
  <si>
    <t>5 κ.σ. αλεύρι σιταρένιο</t>
  </si>
  <si>
    <t>5 κ.σ. φαρίνα</t>
  </si>
  <si>
    <t>5-6 φύλλα βασιλικού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</si>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</sst>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4"/>
      <color indexed="8"/>
      <name val="Courier New"/>
      <family val="3"/>
    </font>
    <font>
      <sz val="11"/>
      <color indexed="8"/>
      <name val="Cambria"/>
      <family val="1"/>
    </font>
    <font>
      <sz val="11"/>
      <color indexed="8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4">
    <xf numFmtId="0" fontId="0" fillId="0" borderId="0" xfId="0" applyAlignment="1">
      <alignment/>
    </xf>
    <xf numFmtId="2" fontId="19" fillId="0" borderId="0" xfId="56" applyNumberFormat="1" applyFont="1">
      <alignment/>
      <protection/>
    </xf>
    <xf numFmtId="2" fontId="19" fillId="0" borderId="0" xfId="56" applyNumberFormat="1" applyFont="1">
      <alignment/>
      <protection/>
    </xf>
    <xf numFmtId="2" fontId="20" fillId="0" borderId="0" xfId="56" applyNumberFormat="1" applyFont="1" applyAlignment="1">
      <alignment wrapText="1" shrinkToFit="1"/>
      <protection/>
    </xf>
    <xf numFmtId="2" fontId="0" fillId="0" borderId="0" xfId="56" applyNumberFormat="1">
      <alignment/>
      <protection/>
    </xf>
    <xf numFmtId="2" fontId="21" fillId="0" borderId="10" xfId="0" applyNumberFormat="1" applyFont="1" applyBorder="1" applyAlignment="1">
      <alignment wrapText="1" shrinkToFit="1"/>
    </xf>
    <xf numFmtId="2" fontId="21" fillId="0" borderId="11" xfId="0" applyNumberFormat="1" applyFont="1" applyBorder="1" applyAlignment="1">
      <alignment wrapText="1" shrinkToFit="1"/>
    </xf>
    <xf numFmtId="2" fontId="21" fillId="0" borderId="12" xfId="0" applyNumberFormat="1" applyFont="1" applyBorder="1" applyAlignment="1">
      <alignment wrapText="1" shrinkToFit="1"/>
    </xf>
    <xf numFmtId="2" fontId="0" fillId="0" borderId="0" xfId="0" applyNumberFormat="1" applyFont="1" applyAlignment="1">
      <alignment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22" fillId="0" borderId="0" xfId="56" applyNumberFormat="1" applyFont="1" applyAlignment="1">
      <alignment wrapText="1" shrinkToFit="1"/>
      <protection/>
    </xf>
    <xf numFmtId="2" fontId="0" fillId="0" borderId="10" xfId="0" applyNumberFormat="1" applyFont="1" applyBorder="1" applyAlignment="1">
      <alignment wrapText="1"/>
    </xf>
    <xf numFmtId="2" fontId="21" fillId="0" borderId="18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  <xf numFmtId="2" fontId="0" fillId="0" borderId="11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6">
          <cell r="B6">
            <v>359.8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3.501945525291829</v>
          </cell>
          <cell r="AI6">
            <v>12.784880489160644</v>
          </cell>
          <cell r="AJ6">
            <v>83.71317398554753</v>
          </cell>
          <cell r="AK6">
            <v>0.500277932184547</v>
          </cell>
          <cell r="AL6">
            <v>1.556420233463035</v>
          </cell>
          <cell r="AM6">
            <v>0.2</v>
          </cell>
          <cell r="AN6">
            <v>0.1</v>
          </cell>
          <cell r="AO6">
            <v>0.6</v>
          </cell>
        </row>
        <row r="26">
          <cell r="B26">
            <v>258</v>
          </cell>
          <cell r="C26">
            <v>33.9</v>
          </cell>
          <cell r="D26">
            <v>64</v>
          </cell>
          <cell r="E26">
            <v>0.7</v>
          </cell>
          <cell r="F26">
            <v>0.1</v>
          </cell>
          <cell r="G26">
            <v>0.1</v>
          </cell>
          <cell r="K26">
            <v>55</v>
          </cell>
          <cell r="L26">
            <v>6.6</v>
          </cell>
          <cell r="W26">
            <v>0.04</v>
          </cell>
          <cell r="X26">
            <v>0.73</v>
          </cell>
          <cell r="Z26">
            <v>0.7</v>
          </cell>
          <cell r="AH26">
            <v>0.3488372093023256</v>
          </cell>
          <cell r="AI26">
            <v>1.0852713178294573</v>
          </cell>
          <cell r="AJ26">
            <v>99.2248062015504</v>
          </cell>
          <cell r="AK26">
            <v>0</v>
          </cell>
          <cell r="AL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1"/>
  <sheetViews>
    <sheetView tabSelected="1" view="pageLayout" zoomScale="55" zoomScaleNormal="55" zoomScalePageLayoutView="55" workbookViewId="0" topLeftCell="A28">
      <selection activeCell="K24" sqref="K24"/>
    </sheetView>
  </sheetViews>
  <sheetFormatPr defaultColWidth="9.140625" defaultRowHeight="15"/>
  <cols>
    <col min="1" max="1" width="23.421875" style="18" customWidth="1"/>
    <col min="2" max="3" width="9.140625" style="4" customWidth="1"/>
    <col min="4" max="4" width="11.28125" style="4" customWidth="1"/>
    <col min="5" max="5" width="16.28125" style="4" customWidth="1"/>
    <col min="6" max="8" width="9.140625" style="4" customWidth="1"/>
    <col min="9" max="9" width="12.8515625" style="4" customWidth="1"/>
    <col min="10" max="12" width="9.140625" style="4" customWidth="1"/>
    <col min="13" max="14" width="11.57421875" style="4" customWidth="1"/>
    <col min="15" max="15" width="9.140625" style="4" customWidth="1"/>
    <col min="16" max="16" width="14.421875" style="4" customWidth="1"/>
    <col min="17" max="17" width="11.57421875" style="4" customWidth="1"/>
    <col min="18" max="18" width="11.28125" style="4" customWidth="1"/>
    <col min="19" max="19" width="10.57421875" style="4" customWidth="1"/>
    <col min="20" max="21" width="9.140625" style="4" customWidth="1"/>
    <col min="22" max="22" width="11.28125" style="4" customWidth="1"/>
    <col min="23" max="16384" width="9.140625" style="4" customWidth="1"/>
  </cols>
  <sheetData>
    <row r="1" spans="1:47" s="2" customFormat="1" ht="18.75">
      <c r="A1" s="1" t="s">
        <v>0</v>
      </c>
      <c r="B1" s="1"/>
      <c r="C1" s="1"/>
      <c r="D1" s="1"/>
      <c r="AU1" s="3"/>
    </row>
    <row r="2" spans="1:4" s="2" customFormat="1" ht="18">
      <c r="A2" s="1" t="s">
        <v>1</v>
      </c>
      <c r="B2" s="1"/>
      <c r="C2" s="1"/>
      <c r="D2" s="1"/>
    </row>
    <row r="3" ht="14.25">
      <c r="A3" s="4"/>
    </row>
    <row r="4" spans="1:47" ht="30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7" t="s">
        <v>22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22" ht="14.25">
      <c r="A5" s="9" t="s">
        <v>23</v>
      </c>
      <c r="B5" s="10">
        <v>2500</v>
      </c>
      <c r="C5" s="10">
        <f>25*'[1]ΣΥΣΤΑΣΗ ΤΡΟΦΙΜΩΝ'!B26</f>
        <v>6450</v>
      </c>
      <c r="D5" s="10">
        <f>25*'[1]ΣΥΣΤΑΣΗ ΤΡΟΦΙΜΩΝ'!C26</f>
        <v>847.5</v>
      </c>
      <c r="E5" s="10">
        <f>25*'[1]ΣΥΣΤΑΣΗ ΤΡΟΦΙΜΩΝ'!D26</f>
        <v>1600</v>
      </c>
      <c r="F5" s="10">
        <f>25*'[1]ΣΥΣΤΑΣΗ ΤΡΟΦΙΜΩΝ'!E26</f>
        <v>17.5</v>
      </c>
      <c r="G5" s="10">
        <f>25*'[1]ΣΥΣΤΑΣΗ ΤΡΟΦΙΜΩΝ'!F26</f>
        <v>2.5</v>
      </c>
      <c r="H5" s="10">
        <f>25*'[1]ΣΥΣΤΑΣΗ ΤΡΟΦΙΜΩΝ'!G26</f>
        <v>2.5</v>
      </c>
      <c r="I5" s="10">
        <f>25*'[1]ΣΥΣΤΑΣΗ ΤΡΟΦΙΜΩΝ'!H26</f>
        <v>0</v>
      </c>
      <c r="J5" s="10">
        <f>25*'[1]ΣΥΣΤΑΣΗ ΤΡΟΦΙΜΩΝ'!I26</f>
        <v>0</v>
      </c>
      <c r="K5" s="10">
        <f>25*'[1]ΣΥΣΤΑΣΗ ΤΡΟΦΙΜΩΝ'!J26</f>
        <v>0</v>
      </c>
      <c r="L5" s="10">
        <f>25*'[1]ΣΥΣΤΑΣΗ ΤΡΟΦΙΜΩΝ'!K26</f>
        <v>1375</v>
      </c>
      <c r="M5" s="10">
        <f>25*'[1]ΣΥΣΤΑΣΗ ΤΡΟΦΙΜΩΝ'!L26</f>
        <v>165</v>
      </c>
      <c r="N5" s="10">
        <f>25*'[1]ΣΥΣΤΑΣΗ ΤΡΟΦΙΜΩΝ'!M26</f>
        <v>0</v>
      </c>
      <c r="O5" s="10">
        <f>25*'[1]ΣΥΣΤΑΣΗ ΤΡΟΦΙΜΩΝ'!N26</f>
        <v>0</v>
      </c>
      <c r="P5" s="10">
        <f>25*'[1]ΣΥΣΤΑΣΗ ΤΡΟΦΙΜΩΝ'!O26</f>
        <v>0</v>
      </c>
      <c r="Q5" s="10">
        <f>25*'[1]ΣΥΣΤΑΣΗ ΤΡΟΦΙΜΩΝ'!P26</f>
        <v>0</v>
      </c>
      <c r="R5" s="10">
        <f>25*'[1]ΣΥΣΤΑΣΗ ΤΡΟΦΙΜΩΝ'!Q26</f>
        <v>0</v>
      </c>
      <c r="S5" s="10">
        <f>25*'[1]ΣΥΣΤΑΣΗ ΤΡΟΦΙΜΩΝ'!R26</f>
        <v>0</v>
      </c>
      <c r="T5" s="10">
        <f>25*'[1]ΣΥΣΤΑΣΗ ΤΡΟΦΙΜΩΝ'!S26</f>
        <v>0</v>
      </c>
      <c r="U5" s="10">
        <f>25*'[1]ΣΥΣΤΑΣΗ ΤΡΟΦΙΜΩΝ'!T26</f>
        <v>0</v>
      </c>
      <c r="V5" s="11">
        <f>25*'[1]ΣΥΣΤΑΣΗ ΤΡΟΦΙΜΩΝ'!U26</f>
        <v>0</v>
      </c>
    </row>
    <row r="6" spans="1:22" ht="14.25">
      <c r="A6" s="12" t="s">
        <v>24</v>
      </c>
      <c r="B6" s="13">
        <v>37.5</v>
      </c>
      <c r="C6" s="13">
        <f>0.375*'[1]ΣΥΣΤΑΣΗ ΤΡΟΦΙΜΩΝ'!B6</f>
        <v>134.925</v>
      </c>
      <c r="D6" s="13">
        <f>0.375*'[1]ΣΥΣΤΑΣΗ ΤΡΟΦΙΜΩΝ'!C6</f>
        <v>5.25</v>
      </c>
      <c r="E6" s="13">
        <f>0.375*'[1]ΣΥΣΤΑΣΗ ΤΡΟΦΙΜΩΝ'!D6</f>
        <v>28.237499999999997</v>
      </c>
      <c r="F6" s="13">
        <f>0.375*'[1]ΣΥΣΤΑΣΗ ΤΡΟΦΙΜΩΝ'!E6</f>
        <v>4.3125</v>
      </c>
      <c r="G6" s="13">
        <f>0.375*'[1]ΣΥΣΤΑΣΗ ΤΡΟΦΙΜΩΝ'!F6</f>
        <v>0.5249999999999999</v>
      </c>
      <c r="H6" s="13">
        <f>0.375*'[1]ΣΥΣΤΑΣΗ ΤΡΟΦΙΜΩΝ'!G6</f>
        <v>1.3875000000000002</v>
      </c>
      <c r="I6" s="13">
        <f>0.375*'[1]ΣΥΣΤΑΣΗ ΤΡΟΦΙΜΩΝ'!H6</f>
        <v>0</v>
      </c>
      <c r="J6" s="13">
        <f>0.375*'[1]ΣΥΣΤΑΣΗ ΤΡΟΦΙΜΩΝ'!I6</f>
        <v>27.712500000000002</v>
      </c>
      <c r="K6" s="13">
        <f>0.375*'[1]ΣΥΣΤΑΣΗ ΤΡΟΦΙΜΩΝ'!J6</f>
        <v>0.5249999999999999</v>
      </c>
      <c r="L6" s="13">
        <f>0.375*'[1]ΣΥΣΤΑΣΗ ΤΡΟΦΙΜΩΝ'!K6</f>
        <v>5.625</v>
      </c>
      <c r="M6" s="13">
        <f>0.375*'[1]ΣΥΣΤΑΣΗ ΤΡΟΦΙΜΩΝ'!L6</f>
        <v>45</v>
      </c>
      <c r="N6" s="13">
        <f>0.375*'[1]ΣΥΣΤΑΣΗ ΤΡΟΦΙΜΩΝ'!M6</f>
        <v>11.625</v>
      </c>
      <c r="O6" s="13">
        <f>0.375*'[1]ΣΥΣΤΑΣΗ ΤΡΟΦΙΜΩΝ'!N6</f>
        <v>0</v>
      </c>
      <c r="P6" s="13">
        <f>0.375*'[1]ΣΥΣΤΑΣΗ ΤΡΟΦΙΜΩΝ'!O6</f>
        <v>0</v>
      </c>
      <c r="Q6" s="13">
        <f>0.375*'[1]ΣΥΣΤΑΣΗ ΤΡΟΦΙΜΩΝ'!P6</f>
        <v>1.125</v>
      </c>
      <c r="R6" s="13">
        <f>0.375*'[1]ΣΥΣΤΑΣΗ ΤΡΟΦΙΜΩΝ'!Q6</f>
        <v>48.75</v>
      </c>
      <c r="S6" s="13">
        <f>0.375*'[1]ΣΥΣΤΑΣΗ ΤΡΟΦΙΜΩΝ'!R6</f>
        <v>0.5625</v>
      </c>
      <c r="T6" s="13">
        <f>0.375*'[1]ΣΥΣΤΑΣΗ ΤΡΟΦΙΜΩΝ'!S6</f>
        <v>0.3375</v>
      </c>
      <c r="U6" s="13">
        <f>0.375*'[1]ΣΥΣΤΑΣΗ ΤΡΟΦΙΜΩΝ'!T6</f>
        <v>0.0675</v>
      </c>
      <c r="V6" s="14">
        <f>0.375*'[1]ΣΥΣΤΑΣΗ ΤΡΟΦΙΜΩΝ'!U6</f>
        <v>15.75</v>
      </c>
    </row>
    <row r="7" spans="1:22" ht="14.25">
      <c r="A7" s="12" t="s">
        <v>25</v>
      </c>
      <c r="B7" s="13">
        <v>37.5</v>
      </c>
      <c r="C7" s="13">
        <f>0.375*'[1]ΣΥΣΤΑΣΗ ΤΡΟΦΙΜΩΝ'!B6</f>
        <v>134.925</v>
      </c>
      <c r="D7" s="13">
        <f>0.375*'[1]ΣΥΣΤΑΣΗ ΤΡΟΦΙΜΩΝ'!C6</f>
        <v>5.25</v>
      </c>
      <c r="E7" s="13">
        <f>0.375*'[1]ΣΥΣΤΑΣΗ ΤΡΟΦΙΜΩΝ'!D6</f>
        <v>28.237499999999997</v>
      </c>
      <c r="F7" s="13">
        <f>0.375*'[1]ΣΥΣΤΑΣΗ ΤΡΟΦΙΜΩΝ'!E6</f>
        <v>4.3125</v>
      </c>
      <c r="G7" s="13">
        <f>0.375*'[1]ΣΥΣΤΑΣΗ ΤΡΟΦΙΜΩΝ'!F6</f>
        <v>0.5249999999999999</v>
      </c>
      <c r="H7" s="13">
        <f>0.375*'[1]ΣΥΣΤΑΣΗ ΤΡΟΦΙΜΩΝ'!G6</f>
        <v>1.3875000000000002</v>
      </c>
      <c r="I7" s="13">
        <f>0.375*'[1]ΣΥΣΤΑΣΗ ΤΡΟΦΙΜΩΝ'!H6</f>
        <v>0</v>
      </c>
      <c r="J7" s="13">
        <f>0.375*'[1]ΣΥΣΤΑΣΗ ΤΡΟΦΙΜΩΝ'!I6</f>
        <v>27.712500000000002</v>
      </c>
      <c r="K7" s="13">
        <f>0.375*'[1]ΣΥΣΤΑΣΗ ΤΡΟΦΙΜΩΝ'!J6</f>
        <v>0.5249999999999999</v>
      </c>
      <c r="L7" s="13">
        <f>0.375*'[1]ΣΥΣΤΑΣΗ ΤΡΟΦΙΜΩΝ'!K6</f>
        <v>5.625</v>
      </c>
      <c r="M7" s="13">
        <f>0.375*'[1]ΣΥΣΤΑΣΗ ΤΡΟΦΙΜΩΝ'!L6</f>
        <v>45</v>
      </c>
      <c r="N7" s="13">
        <f>0.375*'[1]ΣΥΣΤΑΣΗ ΤΡΟΦΙΜΩΝ'!M6</f>
        <v>11.625</v>
      </c>
      <c r="O7" s="13">
        <f>0.375*'[1]ΣΥΣΤΑΣΗ ΤΡΟΦΙΜΩΝ'!N6</f>
        <v>0</v>
      </c>
      <c r="P7" s="13">
        <f>0.375*'[1]ΣΥΣΤΑΣΗ ΤΡΟΦΙΜΩΝ'!O6</f>
        <v>0</v>
      </c>
      <c r="Q7" s="13">
        <f>0.375*'[1]ΣΥΣΤΑΣΗ ΤΡΟΦΙΜΩΝ'!P6</f>
        <v>1.125</v>
      </c>
      <c r="R7" s="13">
        <f>0.375*'[1]ΣΥΣΤΑΣΗ ΤΡΟΦΙΜΩΝ'!Q6</f>
        <v>48.75</v>
      </c>
      <c r="S7" s="13">
        <f>0.375*'[1]ΣΥΣΤΑΣΗ ΤΡΟΦΙΜΩΝ'!R6</f>
        <v>0.5625</v>
      </c>
      <c r="T7" s="13">
        <f>0.375*'[1]ΣΥΣΤΑΣΗ ΤΡΟΦΙΜΩΝ'!S6</f>
        <v>0.3375</v>
      </c>
      <c r="U7" s="13">
        <f>0.375*'[1]ΣΥΣΤΑΣΗ ΤΡΟΦΙΜΩΝ'!T6</f>
        <v>0.0675</v>
      </c>
      <c r="V7" s="14">
        <f>0.375*'[1]ΣΥΣΤΑΣΗ ΤΡΟΦΙΜΩΝ'!U6</f>
        <v>15.75</v>
      </c>
    </row>
    <row r="8" spans="1:22" ht="14.25">
      <c r="A8" s="12" t="s">
        <v>26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</row>
    <row r="9" spans="1:22" ht="14.25">
      <c r="A9" s="12" t="s">
        <v>27</v>
      </c>
      <c r="B9" s="13">
        <f aca="true" t="shared" si="0" ref="B9:V9">SUM(B5:B8)</f>
        <v>2575</v>
      </c>
      <c r="C9" s="13">
        <f t="shared" si="0"/>
        <v>6719.85</v>
      </c>
      <c r="D9" s="13">
        <f t="shared" si="0"/>
        <v>858</v>
      </c>
      <c r="E9" s="13">
        <f t="shared" si="0"/>
        <v>1656.475</v>
      </c>
      <c r="F9" s="13">
        <f t="shared" si="0"/>
        <v>26.125</v>
      </c>
      <c r="G9" s="13">
        <f t="shared" si="0"/>
        <v>3.55</v>
      </c>
      <c r="H9" s="13">
        <f t="shared" si="0"/>
        <v>5.275</v>
      </c>
      <c r="I9" s="13">
        <f t="shared" si="0"/>
        <v>0</v>
      </c>
      <c r="J9" s="13">
        <f t="shared" si="0"/>
        <v>55.425000000000004</v>
      </c>
      <c r="K9" s="13">
        <f t="shared" si="0"/>
        <v>1.0499999999999998</v>
      </c>
      <c r="L9" s="13">
        <f t="shared" si="0"/>
        <v>1386.25</v>
      </c>
      <c r="M9" s="13">
        <f t="shared" si="0"/>
        <v>255</v>
      </c>
      <c r="N9" s="13">
        <f t="shared" si="0"/>
        <v>23.25</v>
      </c>
      <c r="O9" s="13">
        <f t="shared" si="0"/>
        <v>0</v>
      </c>
      <c r="P9" s="13">
        <f t="shared" si="0"/>
        <v>0</v>
      </c>
      <c r="Q9" s="13">
        <f t="shared" si="0"/>
        <v>2.25</v>
      </c>
      <c r="R9" s="13">
        <f t="shared" si="0"/>
        <v>97.5</v>
      </c>
      <c r="S9" s="13">
        <f t="shared" si="0"/>
        <v>1.125</v>
      </c>
      <c r="T9" s="13">
        <f t="shared" si="0"/>
        <v>0.675</v>
      </c>
      <c r="U9" s="13">
        <f t="shared" si="0"/>
        <v>0.135</v>
      </c>
      <c r="V9" s="14">
        <f t="shared" si="0"/>
        <v>31.5</v>
      </c>
    </row>
    <row r="10" spans="1:22" ht="28.5">
      <c r="A10" s="15" t="s">
        <v>28</v>
      </c>
      <c r="B10" s="16">
        <v>100</v>
      </c>
      <c r="C10" s="16">
        <f aca="true" t="shared" si="1" ref="C10:V10">100*C9/$B$9</f>
        <v>260.9650485436893</v>
      </c>
      <c r="D10" s="16">
        <f t="shared" si="1"/>
        <v>33.320388349514566</v>
      </c>
      <c r="E10" s="16">
        <f t="shared" si="1"/>
        <v>64.32912621359223</v>
      </c>
      <c r="F10" s="16">
        <f t="shared" si="1"/>
        <v>1.0145631067961165</v>
      </c>
      <c r="G10" s="16">
        <f t="shared" si="1"/>
        <v>0.1378640776699029</v>
      </c>
      <c r="H10" s="16">
        <f t="shared" si="1"/>
        <v>0.20485436893203884</v>
      </c>
      <c r="I10" s="16">
        <f t="shared" si="1"/>
        <v>0</v>
      </c>
      <c r="J10" s="16">
        <f t="shared" si="1"/>
        <v>2.152427184466019</v>
      </c>
      <c r="K10" s="16">
        <f t="shared" si="1"/>
        <v>0.04077669902912621</v>
      </c>
      <c r="L10" s="16">
        <f t="shared" si="1"/>
        <v>53.83495145631068</v>
      </c>
      <c r="M10" s="16">
        <f t="shared" si="1"/>
        <v>9.902912621359222</v>
      </c>
      <c r="N10" s="16">
        <f t="shared" si="1"/>
        <v>0.9029126213592233</v>
      </c>
      <c r="O10" s="16">
        <f t="shared" si="1"/>
        <v>0</v>
      </c>
      <c r="P10" s="16">
        <f t="shared" si="1"/>
        <v>0</v>
      </c>
      <c r="Q10" s="16">
        <f t="shared" si="1"/>
        <v>0.08737864077669903</v>
      </c>
      <c r="R10" s="16">
        <f t="shared" si="1"/>
        <v>3.7864077669902914</v>
      </c>
      <c r="S10" s="16">
        <f t="shared" si="1"/>
        <v>0.043689320388349516</v>
      </c>
      <c r="T10" s="16">
        <f t="shared" si="1"/>
        <v>0.02621359223300971</v>
      </c>
      <c r="U10" s="16">
        <f t="shared" si="1"/>
        <v>0.005242718446601942</v>
      </c>
      <c r="V10" s="17">
        <f t="shared" si="1"/>
        <v>1.2233009708737863</v>
      </c>
    </row>
    <row r="11" ht="15">
      <c r="Y11" s="19"/>
    </row>
    <row r="14" spans="1:47" ht="45">
      <c r="A14" s="20"/>
      <c r="B14" s="21" t="s">
        <v>29</v>
      </c>
      <c r="C14" s="6" t="s">
        <v>30</v>
      </c>
      <c r="D14" s="6" t="s">
        <v>31</v>
      </c>
      <c r="E14" s="6" t="s">
        <v>32</v>
      </c>
      <c r="F14" s="6" t="s">
        <v>33</v>
      </c>
      <c r="G14" s="6" t="s">
        <v>34</v>
      </c>
      <c r="H14" s="6" t="s">
        <v>35</v>
      </c>
      <c r="I14" s="6" t="s">
        <v>36</v>
      </c>
      <c r="J14" s="6" t="s">
        <v>37</v>
      </c>
      <c r="K14" s="6" t="s">
        <v>38</v>
      </c>
      <c r="L14" s="6" t="s">
        <v>39</v>
      </c>
      <c r="M14" s="6" t="s">
        <v>40</v>
      </c>
      <c r="N14" s="6" t="s">
        <v>41</v>
      </c>
      <c r="O14" s="6" t="s">
        <v>42</v>
      </c>
      <c r="P14" s="6" t="s">
        <v>43</v>
      </c>
      <c r="Q14" s="6" t="s">
        <v>44</v>
      </c>
      <c r="R14" s="6" t="s">
        <v>45</v>
      </c>
      <c r="S14" s="6" t="s">
        <v>46</v>
      </c>
      <c r="T14" s="6" t="s">
        <v>47</v>
      </c>
      <c r="U14" s="7" t="s">
        <v>48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21" ht="14.25">
      <c r="A15" s="9" t="s">
        <v>23</v>
      </c>
      <c r="B15" s="10">
        <f>25*'[1]ΣΥΣΤΑΣΗ ΤΡΟΦΙΜΩΝ'!V26</f>
        <v>0</v>
      </c>
      <c r="C15" s="10">
        <f>25*'[1]ΣΥΣΤΑΣΗ ΤΡΟΦΙΜΩΝ'!W26</f>
        <v>1</v>
      </c>
      <c r="D15" s="10">
        <f>25*'[1]ΣΥΣΤΑΣΗ ΤΡΟΦΙΜΩΝ'!X26</f>
        <v>18.25</v>
      </c>
      <c r="E15" s="10">
        <f>25*'[1]ΣΥΣΤΑΣΗ ΤΡΟΦΙΜΩΝ'!Y26</f>
        <v>0</v>
      </c>
      <c r="F15" s="10">
        <f>25*'[1]ΣΥΣΤΑΣΗ ΤΡΟΦΙΜΩΝ'!Z26</f>
        <v>17.5</v>
      </c>
      <c r="G15" s="10" t="s">
        <v>49</v>
      </c>
      <c r="H15" s="10" t="s">
        <v>49</v>
      </c>
      <c r="I15" s="10" t="s">
        <v>49</v>
      </c>
      <c r="J15" s="10" t="s">
        <v>49</v>
      </c>
      <c r="K15" s="10" t="s">
        <v>49</v>
      </c>
      <c r="L15" s="10" t="s">
        <v>49</v>
      </c>
      <c r="M15" s="10" t="s">
        <v>49</v>
      </c>
      <c r="N15" s="10">
        <f>'[1]ΣΥΣΤΑΣΗ ΤΡΟΦΙΜΩΝ'!AH26</f>
        <v>0.3488372093023256</v>
      </c>
      <c r="O15" s="10">
        <f>'[1]ΣΥΣΤΑΣΗ ΤΡΟΦΙΜΩΝ'!AI26</f>
        <v>1.0852713178294573</v>
      </c>
      <c r="P15" s="10">
        <f>'[1]ΣΥΣΤΑΣΗ ΤΡΟΦΙΜΩΝ'!AJ26</f>
        <v>99.2248062015504</v>
      </c>
      <c r="Q15" s="10">
        <f>'[1]ΣΥΣΤΑΣΗ ΤΡΟΦΙΜΩΝ'!AK26</f>
        <v>0</v>
      </c>
      <c r="R15" s="10">
        <f>'[1]ΣΥΣΤΑΣΗ ΤΡΟΦΙΜΩΝ'!AL26</f>
        <v>0</v>
      </c>
      <c r="S15" s="10">
        <f>25*'[1]ΣΥΣΤΑΣΗ ΤΡΟΦΙΜΩΝ'!AM26</f>
        <v>0</v>
      </c>
      <c r="T15" s="10">
        <f>25*'[1]ΣΥΣΤΑΣΗ ΤΡΟΦΙΜΩΝ'!AN26</f>
        <v>0</v>
      </c>
      <c r="U15" s="11">
        <f>25*'[1]ΣΥΣΤΑΣΗ ΤΡΟΦΙΜΩΝ'!AO26</f>
        <v>0</v>
      </c>
    </row>
    <row r="16" spans="1:21" ht="14.25">
      <c r="A16" s="12" t="s">
        <v>24</v>
      </c>
      <c r="B16" s="13">
        <f>0.375*'[1]ΣΥΣΤΑΣΗ ΤΡΟΦΙΜΩΝ'!V6</f>
        <v>0</v>
      </c>
      <c r="C16" s="13">
        <f>0.375*'[1]ΣΥΣΤΑΣΗ ΤΡΟΦΙΜΩΝ'!W6*0.8</f>
        <v>0.030000000000000006</v>
      </c>
      <c r="D16" s="13">
        <f>0.375*'[1]ΣΥΣΤΑΣΗ ΤΡΟΦΙΜΩΝ'!X6*0.9</f>
        <v>0.010125</v>
      </c>
      <c r="E16" s="13">
        <f>0.375*'[1]ΣΥΣΤΑΣΗ ΤΡΟΦΙΜΩΝ'!Y6</f>
        <v>0</v>
      </c>
      <c r="F16" s="13">
        <f>0.375*'[1]ΣΥΣΤΑΣΗ ΤΡΟΦΙΜΩΝ'!Z6*0.9</f>
        <v>0.23624999999999996</v>
      </c>
      <c r="G16" s="13">
        <f>0.375*'[1]ΣΥΣΤΑΣΗ ΤΡΟΦΙΜΩΝ'!AA6*0.9</f>
        <v>0.050624999999999996</v>
      </c>
      <c r="H16" s="13">
        <f>0.375*'[1]ΣΥΣΤΑΣΗ ΤΡΟΦΙΜΩΝ'!AB6</f>
        <v>0</v>
      </c>
      <c r="I16" s="13">
        <f>0.375*'[1]ΣΥΣΤΑΣΗ ΤΡΟΦΙΜΩΝ'!AC6*0.7</f>
        <v>8.1375</v>
      </c>
      <c r="J16" s="13">
        <f>0.375*'[1]ΣΥΣΤΑΣΗ ΤΡΟΦΙΜΩΝ'!AD6</f>
        <v>0</v>
      </c>
      <c r="K16" s="13">
        <f>0.375*'[1]ΣΥΣΤΑΣΗ ΤΡΟΦΙΜΩΝ'!AE6</f>
        <v>0</v>
      </c>
      <c r="L16" s="13">
        <f>0.375*'[1]ΣΥΣΤΑΣΗ ΤΡΟΦΙΜΩΝ'!AF6</f>
        <v>0</v>
      </c>
      <c r="M16" s="13">
        <f>0.375*'[1]ΣΥΣΤΑΣΗ ΤΡΟΦΙΜΩΝ'!AG6</f>
        <v>0.11249999999999999</v>
      </c>
      <c r="N16" s="13">
        <f>'[1]ΣΥΣΤΑΣΗ ΤΡΟΦΙΜΩΝ'!AH6</f>
        <v>3.501945525291829</v>
      </c>
      <c r="O16" s="13">
        <f>'[1]ΣΥΣΤΑΣΗ ΤΡΟΦΙΜΩΝ'!AI6</f>
        <v>12.784880489160644</v>
      </c>
      <c r="P16" s="13">
        <f>'[1]ΣΥΣΤΑΣΗ ΤΡΟΦΙΜΩΝ'!AJ6</f>
        <v>83.71317398554753</v>
      </c>
      <c r="Q16" s="13">
        <f>'[1]ΣΥΣΤΑΣΗ ΤΡΟΦΙΜΩΝ'!AK6</f>
        <v>0.500277932184547</v>
      </c>
      <c r="R16" s="13">
        <f>'[1]ΣΥΣΤΑΣΗ ΤΡΟΦΙΜΩΝ'!AL6</f>
        <v>1.556420233463035</v>
      </c>
      <c r="S16" s="13">
        <f>0.375*'[1]ΣΥΣΤΑΣΗ ΤΡΟΦΙΜΩΝ'!AM6</f>
        <v>0.07500000000000001</v>
      </c>
      <c r="T16" s="13">
        <f>0.375*'[1]ΣΥΣΤΑΣΗ ΤΡΟΦΙΜΩΝ'!AN6</f>
        <v>0.037500000000000006</v>
      </c>
      <c r="U16" s="14">
        <f>0.375*'[1]ΣΥΣΤΑΣΗ ΤΡΟΦΙΜΩΝ'!AO6</f>
        <v>0.22499999999999998</v>
      </c>
    </row>
    <row r="17" spans="1:21" ht="14.25">
      <c r="A17" s="12" t="s">
        <v>25</v>
      </c>
      <c r="B17" s="13">
        <f>0.375*'[1]ΣΥΣΤΑΣΗ ΤΡΟΦΙΜΩΝ'!V6</f>
        <v>0</v>
      </c>
      <c r="C17" s="13">
        <f>0.375*'[1]ΣΥΣΤΑΣΗ ΤΡΟΦΙΜΩΝ'!W6*0.8</f>
        <v>0.030000000000000006</v>
      </c>
      <c r="D17" s="13">
        <f>0.375*'[1]ΣΥΣΤΑΣΗ ΤΡΟΦΙΜΩΝ'!X6*0.9</f>
        <v>0.010125</v>
      </c>
      <c r="E17" s="13">
        <f>0.375*'[1]ΣΥΣΤΑΣΗ ΤΡΟΦΙΜΩΝ'!Y6</f>
        <v>0</v>
      </c>
      <c r="F17" s="13">
        <f>0.375*'[1]ΣΥΣΤΑΣΗ ΤΡΟΦΙΜΩΝ'!Z6*0.9</f>
        <v>0.23624999999999996</v>
      </c>
      <c r="G17" s="13">
        <f>0.375*'[1]ΣΥΣΤΑΣΗ ΤΡΟΦΙΜΩΝ'!AA6*0.9</f>
        <v>0.050624999999999996</v>
      </c>
      <c r="H17" s="13">
        <f>0.375*'[1]ΣΥΣΤΑΣΗ ΤΡΟΦΙΜΩΝ'!AB6</f>
        <v>0</v>
      </c>
      <c r="I17" s="13">
        <f>0.375*'[1]ΣΥΣΤΑΣΗ ΤΡΟΦΙΜΩΝ'!AC6*0.7</f>
        <v>8.1375</v>
      </c>
      <c r="J17" s="13">
        <f>0.375*'[1]ΣΥΣΤΑΣΗ ΤΡΟΦΙΜΩΝ'!AD6</f>
        <v>0</v>
      </c>
      <c r="K17" s="13">
        <f>0.375*'[1]ΣΥΣΤΑΣΗ ΤΡΟΦΙΜΩΝ'!AE6</f>
        <v>0</v>
      </c>
      <c r="L17" s="13">
        <f>0.375*'[1]ΣΥΣΤΑΣΗ ΤΡΟΦΙΜΩΝ'!AF6</f>
        <v>0</v>
      </c>
      <c r="M17" s="13">
        <f>0.375*'[1]ΣΥΣΤΑΣΗ ΤΡΟΦΙΜΩΝ'!AG6</f>
        <v>0.11249999999999999</v>
      </c>
      <c r="N17" s="13">
        <f>'[1]ΣΥΣΤΑΣΗ ΤΡΟΦΙΜΩΝ'!AH6</f>
        <v>3.501945525291829</v>
      </c>
      <c r="O17" s="13">
        <f>'[1]ΣΥΣΤΑΣΗ ΤΡΟΦΙΜΩΝ'!AI6</f>
        <v>12.784880489160644</v>
      </c>
      <c r="P17" s="13">
        <f>'[1]ΣΥΣΤΑΣΗ ΤΡΟΦΙΜΩΝ'!AJ6</f>
        <v>83.71317398554753</v>
      </c>
      <c r="Q17" s="13">
        <f>'[1]ΣΥΣΤΑΣΗ ΤΡΟΦΙΜΩΝ'!AK6</f>
        <v>0.500277932184547</v>
      </c>
      <c r="R17" s="13">
        <f>'[1]ΣΥΣΤΑΣΗ ΤΡΟΦΙΜΩΝ'!AL6</f>
        <v>1.556420233463035</v>
      </c>
      <c r="S17" s="13">
        <f>0.375*'[1]ΣΥΣΤΑΣΗ ΤΡΟΦΙΜΩΝ'!AM6</f>
        <v>0.07500000000000001</v>
      </c>
      <c r="T17" s="13">
        <f>0.375*'[1]ΣΥΣΤΑΣΗ ΤΡΟΦΙΜΩΝ'!AN6</f>
        <v>0.037500000000000006</v>
      </c>
      <c r="U17" s="14">
        <f>0.375*'[1]ΣΥΣΤΑΣΗ ΤΡΟΦΙΜΩΝ'!AO6</f>
        <v>0.22499999999999998</v>
      </c>
    </row>
    <row r="18" spans="1:21" ht="14.25">
      <c r="A18" s="12" t="s">
        <v>26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</row>
    <row r="19" spans="1:21" ht="14.25">
      <c r="A19" s="12" t="s">
        <v>27</v>
      </c>
      <c r="B19" s="13">
        <f aca="true" t="shared" si="2" ref="B19:M19">SUM(B15:B18)</f>
        <v>0</v>
      </c>
      <c r="C19" s="13">
        <f t="shared" si="2"/>
        <v>1.06</v>
      </c>
      <c r="D19" s="13">
        <f t="shared" si="2"/>
        <v>18.270249999999997</v>
      </c>
      <c r="E19" s="13">
        <f t="shared" si="2"/>
        <v>0</v>
      </c>
      <c r="F19" s="13">
        <f t="shared" si="2"/>
        <v>17.972499999999997</v>
      </c>
      <c r="G19" s="13">
        <f t="shared" si="2"/>
        <v>0.10124999999999999</v>
      </c>
      <c r="H19" s="13">
        <f t="shared" si="2"/>
        <v>0</v>
      </c>
      <c r="I19" s="13">
        <f t="shared" si="2"/>
        <v>16.275</v>
      </c>
      <c r="J19" s="13">
        <f t="shared" si="2"/>
        <v>0</v>
      </c>
      <c r="K19" s="13">
        <f t="shared" si="2"/>
        <v>0</v>
      </c>
      <c r="L19" s="13">
        <f t="shared" si="2"/>
        <v>0</v>
      </c>
      <c r="M19" s="13">
        <f t="shared" si="2"/>
        <v>0.22499999999999998</v>
      </c>
      <c r="N19" s="22">
        <f>G9*9*100/C9</f>
        <v>0.4754570414518181</v>
      </c>
      <c r="O19" s="22">
        <f>4*F9*100/C9</f>
        <v>1.5550942357344286</v>
      </c>
      <c r="P19" s="22">
        <f>4*E9*100/C9</f>
        <v>98.60190331629425</v>
      </c>
      <c r="Q19" s="22">
        <f>S19*9*100/C9</f>
        <v>0.020089734145851468</v>
      </c>
      <c r="R19" s="22">
        <f>4*K9*100/C9</f>
        <v>0.06250139512042678</v>
      </c>
      <c r="S19" s="13">
        <f>SUM(S15:S18)</f>
        <v>0.15000000000000002</v>
      </c>
      <c r="T19" s="13">
        <f>SUM(T15:T18)</f>
        <v>0.07500000000000001</v>
      </c>
      <c r="U19" s="14">
        <f>SUM(U15:U18)</f>
        <v>0.44999999999999996</v>
      </c>
    </row>
    <row r="20" spans="1:21" ht="28.5">
      <c r="A20" s="12" t="s">
        <v>28</v>
      </c>
      <c r="B20" s="13">
        <f aca="true" t="shared" si="3" ref="B20:M20">100*B19/$B$9</f>
        <v>0</v>
      </c>
      <c r="C20" s="13">
        <f t="shared" si="3"/>
        <v>0.04116504854368932</v>
      </c>
      <c r="D20" s="13">
        <f t="shared" si="3"/>
        <v>0.70952427184466</v>
      </c>
      <c r="E20" s="13">
        <f t="shared" si="3"/>
        <v>0</v>
      </c>
      <c r="F20" s="13">
        <f t="shared" si="3"/>
        <v>0.6979611650485436</v>
      </c>
      <c r="G20" s="13">
        <f t="shared" si="3"/>
        <v>0.003932038834951457</v>
      </c>
      <c r="H20" s="13">
        <f t="shared" si="3"/>
        <v>0</v>
      </c>
      <c r="I20" s="13">
        <f t="shared" si="3"/>
        <v>0.6320388349514562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0.008737864077669901</v>
      </c>
      <c r="N20" s="13"/>
      <c r="O20" s="13"/>
      <c r="P20" s="13"/>
      <c r="Q20" s="13"/>
      <c r="R20" s="13"/>
      <c r="S20" s="13">
        <f>100*S19/$B$9</f>
        <v>0.005825242718446603</v>
      </c>
      <c r="T20" s="13">
        <f>100*T19/$B$9</f>
        <v>0.0029126213592233015</v>
      </c>
      <c r="U20" s="14">
        <f>100*U19/$B$9</f>
        <v>0.017475728155339803</v>
      </c>
    </row>
    <row r="21" spans="1:21" s="13" customFormat="1" ht="14.25">
      <c r="A21" s="2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2011-08-05T06:58:01Z</dcterms:created>
  <dcterms:modified xsi:type="dcterms:W3CDTF">2011-08-05T06:58:12Z</dcterms:modified>
  <cp:category/>
  <cp:version/>
  <cp:contentType/>
  <cp:contentStatus/>
</cp:coreProperties>
</file>