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15" windowWidth="13275" windowHeight="6660" activeTab="0"/>
  </bookViews>
  <sheets>
    <sheet name="&quot;Καλόν πράμα&quot;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<sst xmlns="http://schemas.openxmlformats.org/spreadsheetml/2006/main" count="87" uniqueCount="59">
  <si>
    <t>"ΚΑΛΟΝ ΠΡΑΜΑ"</t>
  </si>
  <si>
    <t>Τρόπος παρασκευής: ψήσιμο και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</si>
  <si>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</si>
  <si>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</si>
  <si>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</si>
  <si>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</si>
  <si>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</si>
  <si>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</si>
  <si>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</si>
  <si>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</si>
  <si>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</si>
  <si>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</si>
  <si>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</si>
  <si>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</si>
  <si>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</si>
  <si>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</si>
  <si>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</si>
  <si>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</si>
  <si>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</si>
  <si>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</si>
  <si>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</si>
  <si>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</si>
  <si>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</si>
  <si>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2/3 κιλού σιμιγδάλι</t>
  </si>
  <si>
    <t>1 κ.γ. Baking powder</t>
  </si>
  <si>
    <t>tr</t>
  </si>
  <si>
    <t>1 κ.γ. σόδα</t>
  </si>
  <si>
    <t>1 κ.γ. μαστίχα</t>
  </si>
  <si>
    <t>1/2 φλιτζ ταχίνι</t>
  </si>
  <si>
    <t>1 φλιτζ ζάχαρη</t>
  </si>
  <si>
    <t>2 φλιτζ ζεστό νερό</t>
  </si>
  <si>
    <t>λίγα αμύγδαλα</t>
  </si>
  <si>
    <t>λίγο σιρόπι γλυκού</t>
  </si>
  <si>
    <t>ΣΥΝΟΛΟ</t>
  </si>
  <si>
    <t>2 1/2 φλιτζ ζάχαρη</t>
  </si>
  <si>
    <t>2 φλιτζ νερό</t>
  </si>
  <si>
    <t>λίγο ανθόνερο</t>
  </si>
  <si>
    <t>ΣΥΝΟΛΙΚΟ ΠΡΟΪΟΝ</t>
  </si>
  <si>
    <t>100g ΣΥΝΟΛΙΚΟΥ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</si>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</sst>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0">
    <xf numFmtId="0" fontId="0" fillId="0" borderId="0" xfId="0" applyAlignment="1">
      <alignment/>
    </xf>
    <xf numFmtId="2" fontId="0" fillId="0" borderId="0" xfId="56" applyNumberForma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19" fillId="0" borderId="10" xfId="0" applyNumberFormat="1" applyFont="1" applyBorder="1" applyAlignment="1">
      <alignment wrapText="1" shrinkToFit="1"/>
    </xf>
    <xf numFmtId="2" fontId="19" fillId="0" borderId="11" xfId="0" applyNumberFormat="1" applyFont="1" applyBorder="1" applyAlignment="1">
      <alignment wrapText="1" shrinkToFit="1"/>
    </xf>
    <xf numFmtId="2" fontId="19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19" fillId="0" borderId="18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8">
          <cell r="B8">
            <v>661</v>
          </cell>
          <cell r="C8">
            <v>3.7</v>
          </cell>
          <cell r="D8">
            <v>20</v>
          </cell>
          <cell r="E8">
            <v>16.1</v>
          </cell>
          <cell r="F8">
            <v>57.4</v>
          </cell>
          <cell r="G8">
            <v>2.7</v>
          </cell>
          <cell r="K8">
            <v>228</v>
          </cell>
          <cell r="L8">
            <v>448</v>
          </cell>
          <cell r="P8">
            <v>4.4</v>
          </cell>
          <cell r="Q8">
            <v>793</v>
          </cell>
          <cell r="R8">
            <v>4.4</v>
          </cell>
          <cell r="W8">
            <v>0.29</v>
          </cell>
          <cell r="X8">
            <v>0.5</v>
          </cell>
          <cell r="Z8">
            <v>3.4</v>
          </cell>
          <cell r="AE8" t="str">
            <v> </v>
          </cell>
          <cell r="AH8">
            <v>78.15431164901665</v>
          </cell>
          <cell r="AI8">
            <v>9.742813918305599</v>
          </cell>
          <cell r="AJ8">
            <v>12.10287443267776</v>
          </cell>
          <cell r="AK8">
            <v>0</v>
          </cell>
          <cell r="AL8">
            <v>0</v>
          </cell>
        </row>
        <row r="26">
          <cell r="B26">
            <v>258</v>
          </cell>
          <cell r="C26">
            <v>33.9</v>
          </cell>
          <cell r="D26">
            <v>64</v>
          </cell>
          <cell r="E26">
            <v>0.7</v>
          </cell>
          <cell r="F26">
            <v>0.1</v>
          </cell>
          <cell r="G26">
            <v>0.1</v>
          </cell>
          <cell r="K26">
            <v>55</v>
          </cell>
          <cell r="L26">
            <v>6.6</v>
          </cell>
          <cell r="W26">
            <v>0.04</v>
          </cell>
          <cell r="X26">
            <v>0.73</v>
          </cell>
          <cell r="Z26">
            <v>0.7</v>
          </cell>
          <cell r="AH26">
            <v>0.3488372093023256</v>
          </cell>
          <cell r="AI26">
            <v>1.0852713178294573</v>
          </cell>
          <cell r="AJ26">
            <v>99.2248062015504</v>
          </cell>
          <cell r="AK26">
            <v>0</v>
          </cell>
          <cell r="AL26">
            <v>0</v>
          </cell>
        </row>
        <row r="27">
          <cell r="B27">
            <v>420</v>
          </cell>
          <cell r="C27" t="str">
            <v>tr</v>
          </cell>
          <cell r="D27">
            <v>105</v>
          </cell>
          <cell r="E27" t="str">
            <v>tr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L27" t="str">
            <v>tr</v>
          </cell>
          <cell r="M27" t="str">
            <v>tr</v>
          </cell>
          <cell r="P27" t="str">
            <v>tr</v>
          </cell>
          <cell r="Q27">
            <v>2</v>
          </cell>
          <cell r="R27" t="str">
            <v>tr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100</v>
          </cell>
          <cell r="AK27">
            <v>0</v>
          </cell>
          <cell r="AL27">
            <v>100</v>
          </cell>
          <cell r="AM27">
            <v>0</v>
          </cell>
          <cell r="AN27">
            <v>0</v>
          </cell>
          <cell r="AO27">
            <v>0</v>
          </cell>
        </row>
        <row r="78">
          <cell r="B78">
            <v>360</v>
          </cell>
          <cell r="C78">
            <v>12.67</v>
          </cell>
          <cell r="D78">
            <v>72.83</v>
          </cell>
          <cell r="E78">
            <v>12.68</v>
          </cell>
          <cell r="F78">
            <v>1.05</v>
          </cell>
          <cell r="G78">
            <v>0</v>
          </cell>
          <cell r="H78">
            <v>0</v>
          </cell>
          <cell r="K78">
            <v>17</v>
          </cell>
          <cell r="L78">
            <v>136</v>
          </cell>
          <cell r="M78">
            <v>47</v>
          </cell>
          <cell r="O78">
            <v>0.619</v>
          </cell>
          <cell r="P78">
            <v>1</v>
          </cell>
          <cell r="Q78">
            <v>186</v>
          </cell>
          <cell r="R78">
            <v>1.23</v>
          </cell>
          <cell r="S78">
            <v>1.05</v>
          </cell>
          <cell r="T78">
            <v>0.189</v>
          </cell>
          <cell r="W78">
            <v>0.28</v>
          </cell>
          <cell r="X78">
            <v>0.08</v>
          </cell>
          <cell r="Z78">
            <v>3.31</v>
          </cell>
          <cell r="AA78">
            <v>0.103</v>
          </cell>
          <cell r="AB78">
            <v>0</v>
          </cell>
          <cell r="AC78">
            <v>72</v>
          </cell>
          <cell r="AD78">
            <v>0</v>
          </cell>
          <cell r="AE78">
            <v>0</v>
          </cell>
          <cell r="AF78">
            <v>0</v>
          </cell>
          <cell r="AH78">
            <v>2.6250000000000004</v>
          </cell>
          <cell r="AI78">
            <v>14.088888888888889</v>
          </cell>
          <cell r="AJ78">
            <v>80.92222222222222</v>
          </cell>
          <cell r="AK78">
            <v>0.375</v>
          </cell>
          <cell r="AL78">
            <v>0</v>
          </cell>
          <cell r="AM78">
            <v>0.15</v>
          </cell>
          <cell r="AN78">
            <v>0.124</v>
          </cell>
          <cell r="AO78">
            <v>0.43</v>
          </cell>
        </row>
        <row r="86">
          <cell r="B86">
            <v>607</v>
          </cell>
          <cell r="C86">
            <v>3.1</v>
          </cell>
          <cell r="D86">
            <v>0.9</v>
          </cell>
          <cell r="E86">
            <v>18.5</v>
          </cell>
          <cell r="F86">
            <v>58.9</v>
          </cell>
          <cell r="G86">
            <v>3.5</v>
          </cell>
          <cell r="H86">
            <v>0</v>
          </cell>
          <cell r="I86">
            <v>0.5</v>
          </cell>
          <cell r="J86">
            <v>0.4</v>
          </cell>
          <cell r="K86">
            <v>680</v>
          </cell>
          <cell r="L86">
            <v>730</v>
          </cell>
          <cell r="M86">
            <v>380</v>
          </cell>
          <cell r="N86">
            <v>10</v>
          </cell>
          <cell r="O86">
            <v>1.5</v>
          </cell>
          <cell r="P86">
            <v>20</v>
          </cell>
          <cell r="Q86">
            <v>580</v>
          </cell>
          <cell r="R86">
            <v>10.6</v>
          </cell>
          <cell r="S86">
            <v>5.4</v>
          </cell>
          <cell r="T86">
            <v>1.48</v>
          </cell>
          <cell r="U86" t="str">
            <v>n</v>
          </cell>
          <cell r="V86" t="str">
            <v>n</v>
          </cell>
          <cell r="W86">
            <v>0.94</v>
          </cell>
          <cell r="X86">
            <v>0.17</v>
          </cell>
          <cell r="Y86">
            <v>6</v>
          </cell>
          <cell r="Z86">
            <v>5.1</v>
          </cell>
          <cell r="AA86">
            <v>0.76</v>
          </cell>
          <cell r="AB86">
            <v>0</v>
          </cell>
          <cell r="AC86">
            <v>99</v>
          </cell>
          <cell r="AD86">
            <v>0</v>
          </cell>
          <cell r="AE86">
            <v>0</v>
          </cell>
          <cell r="AF86">
            <v>0</v>
          </cell>
          <cell r="AG86">
            <v>2.57</v>
          </cell>
          <cell r="AH86">
            <v>87.33113673805602</v>
          </cell>
          <cell r="AI86">
            <v>12.191103789126853</v>
          </cell>
          <cell r="AJ86">
            <v>0.5930807248764415</v>
          </cell>
          <cell r="AK86">
            <v>12.454695222405274</v>
          </cell>
          <cell r="AL86">
            <v>0.26359143327841844</v>
          </cell>
          <cell r="AM86">
            <v>8.4</v>
          </cell>
          <cell r="AN86">
            <v>22</v>
          </cell>
          <cell r="AO86">
            <v>25.8</v>
          </cell>
        </row>
        <row r="111">
          <cell r="B111">
            <v>172</v>
          </cell>
          <cell r="C111">
            <v>6.3</v>
          </cell>
          <cell r="D111">
            <v>37.8</v>
          </cell>
          <cell r="E111">
            <v>5.2</v>
          </cell>
          <cell r="G111">
            <v>0</v>
          </cell>
          <cell r="H111">
            <v>0</v>
          </cell>
          <cell r="I111">
            <v>37.8</v>
          </cell>
          <cell r="K111">
            <v>1130</v>
          </cell>
          <cell r="L111">
            <v>8430</v>
          </cell>
          <cell r="M111">
            <v>9</v>
          </cell>
          <cell r="N111">
            <v>29</v>
          </cell>
          <cell r="P111">
            <v>11800</v>
          </cell>
          <cell r="Q111">
            <v>49</v>
          </cell>
          <cell r="S111">
            <v>2.8</v>
          </cell>
          <cell r="Y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G111" t="str">
            <v>tr</v>
          </cell>
          <cell r="AH111">
            <v>0</v>
          </cell>
          <cell r="AI111">
            <v>12.093023255813954</v>
          </cell>
          <cell r="AJ111">
            <v>87.90697674418604</v>
          </cell>
          <cell r="AK111">
            <v>0</v>
          </cell>
          <cell r="AL111">
            <v>0</v>
          </cell>
          <cell r="AM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40"/>
  <sheetViews>
    <sheetView tabSelected="1" view="pageLayout" zoomScale="70" zoomScaleNormal="70" zoomScalePageLayoutView="70" workbookViewId="0" topLeftCell="A31">
      <selection activeCell="A2" sqref="A2:D2"/>
    </sheetView>
  </sheetViews>
  <sheetFormatPr defaultColWidth="9.140625" defaultRowHeight="15"/>
  <cols>
    <col min="1" max="1" width="19.8515625" style="16" customWidth="1"/>
    <col min="2" max="3" width="9.140625" style="2" customWidth="1"/>
    <col min="4" max="4" width="10.57421875" style="2" customWidth="1"/>
    <col min="5" max="5" width="16.7109375" style="2" customWidth="1"/>
    <col min="6" max="8" width="9.140625" style="2" customWidth="1"/>
    <col min="9" max="9" width="11.421875" style="2" customWidth="1"/>
    <col min="10" max="12" width="9.140625" style="2" customWidth="1"/>
    <col min="13" max="13" width="12.421875" style="2" customWidth="1"/>
    <col min="14" max="14" width="13.28125" style="2" customWidth="1"/>
    <col min="15" max="15" width="10.00390625" style="2" customWidth="1"/>
    <col min="16" max="16" width="14.00390625" style="2" customWidth="1"/>
    <col min="17" max="17" width="11.28125" style="2" customWidth="1"/>
    <col min="18" max="19" width="10.57421875" style="2" customWidth="1"/>
    <col min="20" max="21" width="9.140625" style="2" customWidth="1"/>
    <col min="22" max="22" width="10.8515625" style="2" customWidth="1"/>
    <col min="23" max="16384" width="9.140625" style="2" customWidth="1"/>
  </cols>
  <sheetData>
    <row r="1" spans="1:47" ht="14.25">
      <c r="A1" s="1" t="s">
        <v>0</v>
      </c>
      <c r="B1" s="1"/>
      <c r="C1" s="1"/>
      <c r="D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4.25">
      <c r="A2" s="1" t="s">
        <v>1</v>
      </c>
      <c r="B2" s="1"/>
      <c r="C2" s="1"/>
      <c r="D2" s="1"/>
    </row>
    <row r="4" spans="1:23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3"/>
    </row>
    <row r="5" spans="1:22" ht="14.25">
      <c r="A5" s="7" t="s">
        <v>23</v>
      </c>
      <c r="B5" s="8">
        <v>750</v>
      </c>
      <c r="C5" s="8">
        <f>7.5*'[1]ΣΥΣΤΑΣΗ ΤΡΟΦΙΜΩΝ'!B78</f>
        <v>2700</v>
      </c>
      <c r="D5" s="8">
        <f>7.5*'[1]ΣΥΣΤΑΣΗ ΤΡΟΦΙΜΩΝ'!C78</f>
        <v>95.025</v>
      </c>
      <c r="E5" s="8">
        <f>7.5*'[1]ΣΥΣΤΑΣΗ ΤΡΟΦΙΜΩΝ'!D78</f>
        <v>546.225</v>
      </c>
      <c r="F5" s="8">
        <f>7.5*'[1]ΣΥΣΤΑΣΗ ΤΡΟΦΙΜΩΝ'!E78</f>
        <v>95.1</v>
      </c>
      <c r="G5" s="8">
        <f>7.5*'[1]ΣΥΣΤΑΣΗ ΤΡΟΦΙΜΩΝ'!F78</f>
        <v>7.875</v>
      </c>
      <c r="H5" s="8">
        <f>7.5*'[1]ΣΥΣΤΑΣΗ ΤΡΟΦΙΜΩΝ'!G78</f>
        <v>0</v>
      </c>
      <c r="I5" s="8">
        <f>7.5*'[1]ΣΥΣΤΑΣΗ ΤΡΟΦΙΜΩΝ'!H78</f>
        <v>0</v>
      </c>
      <c r="J5" s="8">
        <f>7.5*'[1]ΣΥΣΤΑΣΗ ΤΡΟΦΙΜΩΝ'!I78</f>
        <v>0</v>
      </c>
      <c r="K5" s="8">
        <f>7.5*'[1]ΣΥΣΤΑΣΗ ΤΡΟΦΙΜΩΝ'!J78</f>
        <v>0</v>
      </c>
      <c r="L5" s="8">
        <f>7.5*'[1]ΣΥΣΤΑΣΗ ΤΡΟΦΙΜΩΝ'!K78</f>
        <v>127.5</v>
      </c>
      <c r="M5" s="8">
        <f>7.5*'[1]ΣΥΣΤΑΣΗ ΤΡΟΦΙΜΩΝ'!L78</f>
        <v>1020</v>
      </c>
      <c r="N5" s="8">
        <f>7.5*'[1]ΣΥΣΤΑΣΗ ΤΡΟΦΙΜΩΝ'!M78</f>
        <v>352.5</v>
      </c>
      <c r="O5" s="8">
        <f>7.5*'[1]ΣΥΣΤΑΣΗ ΤΡΟΦΙΜΩΝ'!N78</f>
        <v>0</v>
      </c>
      <c r="P5" s="8">
        <f>7.5*'[1]ΣΥΣΤΑΣΗ ΤΡΟΦΙΜΩΝ'!O78</f>
        <v>4.6425</v>
      </c>
      <c r="Q5" s="8">
        <f>7.5*'[1]ΣΥΣΤΑΣΗ ΤΡΟΦΙΜΩΝ'!P78</f>
        <v>7.5</v>
      </c>
      <c r="R5" s="8">
        <f>7.5*'[1]ΣΥΣΤΑΣΗ ΤΡΟΦΙΜΩΝ'!Q78</f>
        <v>1395</v>
      </c>
      <c r="S5" s="8">
        <f>7.5*'[1]ΣΥΣΤΑΣΗ ΤΡΟΦΙΜΩΝ'!R78</f>
        <v>9.225</v>
      </c>
      <c r="T5" s="8">
        <f>7.5*'[1]ΣΥΣΤΑΣΗ ΤΡΟΦΙΜΩΝ'!S78</f>
        <v>7.875</v>
      </c>
      <c r="U5" s="8">
        <f>7.5*'[1]ΣΥΣΤΑΣΗ ΤΡΟΦΙΜΩΝ'!T78</f>
        <v>1.4175</v>
      </c>
      <c r="V5" s="9">
        <f>7.5*'[1]ΣΥΣΤΑΣΗ ΤΡΟΦΙΜΩΝ'!U78</f>
        <v>0</v>
      </c>
    </row>
    <row r="6" spans="1:22" ht="14.25">
      <c r="A6" s="10" t="s">
        <v>24</v>
      </c>
      <c r="B6" s="11">
        <v>5</v>
      </c>
      <c r="C6" s="11">
        <f>0.05*'[1]ΣΥΣΤΑΣΗ ΤΡΟΦΙΜΩΝ'!B111</f>
        <v>8.6</v>
      </c>
      <c r="D6" s="11">
        <f>0.05*'[1]ΣΥΣΤΑΣΗ ΤΡΟΦΙΜΩΝ'!C111</f>
        <v>0.315</v>
      </c>
      <c r="E6" s="11">
        <f>0.05*'[1]ΣΥΣΤΑΣΗ ΤΡΟΦΙΜΩΝ'!D111</f>
        <v>1.89</v>
      </c>
      <c r="F6" s="11">
        <f>0.05*'[1]ΣΥΣΤΑΣΗ ΤΡΟΦΙΜΩΝ'!E111</f>
        <v>0.26</v>
      </c>
      <c r="G6" s="11" t="s">
        <v>25</v>
      </c>
      <c r="H6" s="11">
        <f>0.05*'[1]ΣΥΣΤΑΣΗ ΤΡΟΦΙΜΩΝ'!G111</f>
        <v>0</v>
      </c>
      <c r="I6" s="11">
        <f>0.05*'[1]ΣΥΣΤΑΣΗ ΤΡΟΦΙΜΩΝ'!H111</f>
        <v>0</v>
      </c>
      <c r="J6" s="11">
        <f>0.05*'[1]ΣΥΣΤΑΣΗ ΤΡΟΦΙΜΩΝ'!I111</f>
        <v>1.89</v>
      </c>
      <c r="K6" s="11" t="s">
        <v>25</v>
      </c>
      <c r="L6" s="11">
        <f>0.05*'[1]ΣΥΣΤΑΣΗ ΤΡΟΦΙΜΩΝ'!K111</f>
        <v>56.5</v>
      </c>
      <c r="M6" s="11">
        <f>0.05*'[1]ΣΥΣΤΑΣΗ ΤΡΟΦΙΜΩΝ'!L111</f>
        <v>421.5</v>
      </c>
      <c r="N6" s="11">
        <f>0.05*'[1]ΣΥΣΤΑΣΗ ΤΡΟΦΙΜΩΝ'!M111</f>
        <v>0.45</v>
      </c>
      <c r="O6" s="11">
        <f>0.05*'[1]ΣΥΣΤΑΣΗ ΤΡΟΦΙΜΩΝ'!N111</f>
        <v>1.4500000000000002</v>
      </c>
      <c r="P6" s="11" t="s">
        <v>25</v>
      </c>
      <c r="Q6" s="11">
        <f>0.05*'[1]ΣΥΣΤΑΣΗ ΤΡΟΦΙΜΩΝ'!P111</f>
        <v>590</v>
      </c>
      <c r="R6" s="11">
        <f>0.05*'[1]ΣΥΣΤΑΣΗ ΤΡΟΦΙΜΩΝ'!Q111</f>
        <v>2.45</v>
      </c>
      <c r="S6" s="11" t="s">
        <v>25</v>
      </c>
      <c r="T6" s="11">
        <f>0.05*'[1]ΣΥΣΤΑΣΗ ΤΡΟΦΙΜΩΝ'!S111</f>
        <v>0.13999999999999999</v>
      </c>
      <c r="U6" s="11" t="s">
        <v>25</v>
      </c>
      <c r="V6" s="12" t="s">
        <v>25</v>
      </c>
    </row>
    <row r="7" spans="1:22" ht="14.25">
      <c r="A7" s="10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22" ht="14.25">
      <c r="A8" s="10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</row>
    <row r="9" spans="1:22" ht="14.25">
      <c r="A9" s="10" t="s">
        <v>28</v>
      </c>
      <c r="B9" s="11">
        <v>100</v>
      </c>
      <c r="C9" s="11">
        <f>'[1]ΣΥΣΤΑΣΗ ΤΡΟΦΙΜΩΝ'!B86</f>
        <v>607</v>
      </c>
      <c r="D9" s="11">
        <f>'[1]ΣΥΣΤΑΣΗ ΤΡΟΦΙΜΩΝ'!C86</f>
        <v>3.1</v>
      </c>
      <c r="E9" s="11">
        <f>'[1]ΣΥΣΤΑΣΗ ΤΡΟΦΙΜΩΝ'!D86</f>
        <v>0.9</v>
      </c>
      <c r="F9" s="11">
        <f>'[1]ΣΥΣΤΑΣΗ ΤΡΟΦΙΜΩΝ'!E86</f>
        <v>18.5</v>
      </c>
      <c r="G9" s="11">
        <f>'[1]ΣΥΣΤΑΣΗ ΤΡΟΦΙΜΩΝ'!F86</f>
        <v>58.9</v>
      </c>
      <c r="H9" s="11">
        <f>'[1]ΣΥΣΤΑΣΗ ΤΡΟΦΙΜΩΝ'!G86</f>
        <v>3.5</v>
      </c>
      <c r="I9" s="11">
        <f>'[1]ΣΥΣΤΑΣΗ ΤΡΟΦΙΜΩΝ'!H86</f>
        <v>0</v>
      </c>
      <c r="J9" s="11">
        <f>'[1]ΣΥΣΤΑΣΗ ΤΡΟΦΙΜΩΝ'!I86</f>
        <v>0.5</v>
      </c>
      <c r="K9" s="11">
        <f>'[1]ΣΥΣΤΑΣΗ ΤΡΟΦΙΜΩΝ'!J86</f>
        <v>0.4</v>
      </c>
      <c r="L9" s="11">
        <f>'[1]ΣΥΣΤΑΣΗ ΤΡΟΦΙΜΩΝ'!K86</f>
        <v>680</v>
      </c>
      <c r="M9" s="11">
        <f>'[1]ΣΥΣΤΑΣΗ ΤΡΟΦΙΜΩΝ'!L86</f>
        <v>730</v>
      </c>
      <c r="N9" s="11">
        <f>'[1]ΣΥΣΤΑΣΗ ΤΡΟΦΙΜΩΝ'!M86</f>
        <v>380</v>
      </c>
      <c r="O9" s="11">
        <f>'[1]ΣΥΣΤΑΣΗ ΤΡΟΦΙΜΩΝ'!N86</f>
        <v>10</v>
      </c>
      <c r="P9" s="11">
        <f>'[1]ΣΥΣΤΑΣΗ ΤΡΟΦΙΜΩΝ'!O86</f>
        <v>1.5</v>
      </c>
      <c r="Q9" s="11">
        <f>'[1]ΣΥΣΤΑΣΗ ΤΡΟΦΙΜΩΝ'!P86</f>
        <v>20</v>
      </c>
      <c r="R9" s="11">
        <f>'[1]ΣΥΣΤΑΣΗ ΤΡΟΦΙΜΩΝ'!Q86</f>
        <v>580</v>
      </c>
      <c r="S9" s="11">
        <f>'[1]ΣΥΣΤΑΣΗ ΤΡΟΦΙΜΩΝ'!R86</f>
        <v>10.6</v>
      </c>
      <c r="T9" s="11">
        <f>'[1]ΣΥΣΤΑΣΗ ΤΡΟΦΙΜΩΝ'!S86</f>
        <v>5.4</v>
      </c>
      <c r="U9" s="11">
        <f>'[1]ΣΥΣΤΑΣΗ ΤΡΟΦΙΜΩΝ'!T86</f>
        <v>1.48</v>
      </c>
      <c r="V9" s="12" t="str">
        <f>'[1]ΣΥΣΤΑΣΗ ΤΡΟΦΙΜΩΝ'!U86</f>
        <v>n</v>
      </c>
    </row>
    <row r="10" spans="1:22" ht="14.25">
      <c r="A10" s="10" t="s">
        <v>29</v>
      </c>
      <c r="B10" s="11">
        <v>200</v>
      </c>
      <c r="C10" s="11">
        <f>2*'[1]ΣΥΣΤΑΣΗ ΤΡΟΦΙΜΩΝ'!B27</f>
        <v>840</v>
      </c>
      <c r="D10" s="11" t="str">
        <f>'[1]ΣΥΣΤΑΣΗ ΤΡΟΦΙΜΩΝ'!C27</f>
        <v>tr</v>
      </c>
      <c r="E10" s="11">
        <f>2*'[1]ΣΥΣΤΑΣΗ ΤΡΟΦΙΜΩΝ'!D27</f>
        <v>210</v>
      </c>
      <c r="F10" s="11" t="str">
        <f>'[1]ΣΥΣΤΑΣΗ ΤΡΟΦΙΜΩΝ'!E27</f>
        <v>tr</v>
      </c>
      <c r="G10" s="11">
        <f>2*'[1]ΣΥΣΤΑΣΗ ΤΡΟΦΙΜΩΝ'!F27</f>
        <v>0</v>
      </c>
      <c r="H10" s="11">
        <f>2*'[1]ΣΥΣΤΑΣΗ ΤΡΟΦΙΜΩΝ'!G27</f>
        <v>0</v>
      </c>
      <c r="I10" s="11">
        <f>2*'[1]ΣΥΣΤΑΣΗ ΤΡΟΦΙΜΩΝ'!H27</f>
        <v>0</v>
      </c>
      <c r="J10" s="11">
        <f>2*'[1]ΣΥΣΤΑΣΗ ΤΡΟΦΙΜΩΝ'!I27</f>
        <v>0</v>
      </c>
      <c r="K10" s="11">
        <f>2*'[1]ΣΥΣΤΑΣΗ ΤΡΟΦΙΜΩΝ'!J27</f>
        <v>210</v>
      </c>
      <c r="L10" s="11">
        <f>2*'[1]ΣΥΣΤΑΣΗ ΤΡΟΦΙΜΩΝ'!K27</f>
        <v>4</v>
      </c>
      <c r="M10" s="11" t="str">
        <f>'[1]ΣΥΣΤΑΣΗ ΤΡΟΦΙΜΩΝ'!L27</f>
        <v>tr</v>
      </c>
      <c r="N10" s="11" t="str">
        <f>'[1]ΣΥΣΤΑΣΗ ΤΡΟΦΙΜΩΝ'!M27</f>
        <v>tr</v>
      </c>
      <c r="O10" s="11">
        <f>2*'[1]ΣΥΣΤΑΣΗ ΤΡΟΦΙΜΩΝ'!N27</f>
        <v>0</v>
      </c>
      <c r="P10" s="11">
        <f>2*'[1]ΣΥΣΤΑΣΗ ΤΡΟΦΙΜΩΝ'!O27</f>
        <v>0</v>
      </c>
      <c r="Q10" s="11" t="str">
        <f>'[1]ΣΥΣΤΑΣΗ ΤΡΟΦΙΜΩΝ'!P27</f>
        <v>tr</v>
      </c>
      <c r="R10" s="11">
        <f>2*'[1]ΣΥΣΤΑΣΗ ΤΡΟΦΙΜΩΝ'!Q27</f>
        <v>4</v>
      </c>
      <c r="S10" s="11" t="str">
        <f>'[1]ΣΥΣΤΑΣΗ ΤΡΟΦΙΜΩΝ'!R27</f>
        <v>tr</v>
      </c>
      <c r="T10" s="11">
        <f>2*'[1]ΣΥΣΤΑΣΗ ΤΡΟΦΙΜΩΝ'!S27</f>
        <v>0.4</v>
      </c>
      <c r="U10" s="11">
        <f>2*'[1]ΣΥΣΤΑΣΗ ΤΡΟΦΙΜΩΝ'!T27</f>
        <v>0.04</v>
      </c>
      <c r="V10" s="12" t="str">
        <f>'[1]ΣΥΣΤΑΣΗ ΤΡΟΦΙΜΩΝ'!U27</f>
        <v>tr</v>
      </c>
    </row>
    <row r="11" spans="1:22" ht="14.25">
      <c r="A11" s="10" t="s">
        <v>30</v>
      </c>
      <c r="B11" s="11">
        <v>480</v>
      </c>
      <c r="C11" s="11"/>
      <c r="D11" s="11">
        <v>480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</row>
    <row r="12" spans="1:22" ht="14.25">
      <c r="A12" s="10" t="s">
        <v>31</v>
      </c>
      <c r="B12" s="11">
        <v>100</v>
      </c>
      <c r="C12" s="11">
        <f>'[1]ΣΥΣΤΑΣΗ ΤΡΟΦΙΜΩΝ'!B8</f>
        <v>661</v>
      </c>
      <c r="D12" s="11">
        <f>'[1]ΣΥΣΤΑΣΗ ΤΡΟΦΙΜΩΝ'!C8</f>
        <v>3.7</v>
      </c>
      <c r="E12" s="11">
        <f>'[1]ΣΥΣΤΑΣΗ ΤΡΟΦΙΜΩΝ'!D8</f>
        <v>20</v>
      </c>
      <c r="F12" s="11">
        <f>'[1]ΣΥΣΤΑΣΗ ΤΡΟΦΙΜΩΝ'!E8</f>
        <v>16.1</v>
      </c>
      <c r="G12" s="11">
        <f>'[1]ΣΥΣΤΑΣΗ ΤΡΟΦΙΜΩΝ'!F8</f>
        <v>57.4</v>
      </c>
      <c r="H12" s="11">
        <f>'[1]ΣΥΣΤΑΣΗ ΤΡΟΦΙΜΩΝ'!G8</f>
        <v>2.7</v>
      </c>
      <c r="I12" s="11">
        <f>'[1]ΣΥΣΤΑΣΗ ΤΡΟΦΙΜΩΝ'!H8</f>
        <v>0</v>
      </c>
      <c r="J12" s="11">
        <f>'[1]ΣΥΣΤΑΣΗ ΤΡΟΦΙΜΩΝ'!I8</f>
        <v>0</v>
      </c>
      <c r="K12" s="11">
        <f>'[1]ΣΥΣΤΑΣΗ ΤΡΟΦΙΜΩΝ'!J8</f>
        <v>0</v>
      </c>
      <c r="L12" s="11">
        <f>'[1]ΣΥΣΤΑΣΗ ΤΡΟΦΙΜΩΝ'!K8</f>
        <v>228</v>
      </c>
      <c r="M12" s="11">
        <f>'[1]ΣΥΣΤΑΣΗ ΤΡΟΦΙΜΩΝ'!L8</f>
        <v>448</v>
      </c>
      <c r="N12" s="11">
        <f>'[1]ΣΥΣΤΑΣΗ ΤΡΟΦΙΜΩΝ'!M8</f>
        <v>0</v>
      </c>
      <c r="O12" s="11">
        <f>'[1]ΣΥΣΤΑΣΗ ΤΡΟΦΙΜΩΝ'!N8</f>
        <v>0</v>
      </c>
      <c r="P12" s="11">
        <f>'[1]ΣΥΣΤΑΣΗ ΤΡΟΦΙΜΩΝ'!O8</f>
        <v>0</v>
      </c>
      <c r="Q12" s="11">
        <f>'[1]ΣΥΣΤΑΣΗ ΤΡΟΦΙΜΩΝ'!P8</f>
        <v>4.4</v>
      </c>
      <c r="R12" s="11">
        <f>'[1]ΣΥΣΤΑΣΗ ΤΡΟΦΙΜΩΝ'!Q8</f>
        <v>793</v>
      </c>
      <c r="S12" s="11">
        <f>'[1]ΣΥΣΤΑΣΗ ΤΡΟΦΙΜΩΝ'!R8</f>
        <v>4.4</v>
      </c>
      <c r="T12" s="11">
        <f>'[1]ΣΥΣΤΑΣΗ ΤΡΟΦΙΜΩΝ'!S8</f>
        <v>0</v>
      </c>
      <c r="U12" s="11">
        <f>'[1]ΣΥΣΤΑΣΗ ΤΡΟΦΙΜΩΝ'!T8</f>
        <v>0</v>
      </c>
      <c r="V12" s="12">
        <f>'[1]ΣΥΣΤΑΣΗ ΤΡΟΦΙΜΩΝ'!U8</f>
        <v>0</v>
      </c>
    </row>
    <row r="13" spans="1:22" ht="14.25">
      <c r="A13" s="10" t="s">
        <v>32</v>
      </c>
      <c r="B13" s="11">
        <v>50</v>
      </c>
      <c r="C13" s="11">
        <f>0.5*'[1]ΣΥΣΤΑΣΗ ΤΡΟΦΙΜΩΝ'!B26</f>
        <v>129</v>
      </c>
      <c r="D13" s="11">
        <f>0.5*'[1]ΣΥΣΤΑΣΗ ΤΡΟΦΙΜΩΝ'!C26</f>
        <v>16.95</v>
      </c>
      <c r="E13" s="11">
        <f>0.5*'[1]ΣΥΣΤΑΣΗ ΤΡΟΦΙΜΩΝ'!D26</f>
        <v>32</v>
      </c>
      <c r="F13" s="11">
        <f>0.5*'[1]ΣΥΣΤΑΣΗ ΤΡΟΦΙΜΩΝ'!E26</f>
        <v>0.35</v>
      </c>
      <c r="G13" s="11">
        <f>0.5*'[1]ΣΥΣΤΑΣΗ ΤΡΟΦΙΜΩΝ'!F26</f>
        <v>0.05</v>
      </c>
      <c r="H13" s="11">
        <f>0.5*'[1]ΣΥΣΤΑΣΗ ΤΡΟΦΙΜΩΝ'!G26</f>
        <v>0.05</v>
      </c>
      <c r="I13" s="11">
        <f>0.5*'[1]ΣΥΣΤΑΣΗ ΤΡΟΦΙΜΩΝ'!H26</f>
        <v>0</v>
      </c>
      <c r="J13" s="11">
        <f>0.5*'[1]ΣΥΣΤΑΣΗ ΤΡΟΦΙΜΩΝ'!I26</f>
        <v>0</v>
      </c>
      <c r="K13" s="11">
        <f>0.5*'[1]ΣΥΣΤΑΣΗ ΤΡΟΦΙΜΩΝ'!J26</f>
        <v>0</v>
      </c>
      <c r="L13" s="11">
        <f>0.5*'[1]ΣΥΣΤΑΣΗ ΤΡΟΦΙΜΩΝ'!K26</f>
        <v>27.5</v>
      </c>
      <c r="M13" s="11">
        <f>0.5*'[1]ΣΥΣΤΑΣΗ ΤΡΟΦΙΜΩΝ'!L26</f>
        <v>3.3</v>
      </c>
      <c r="N13" s="11">
        <f>0.5*'[1]ΣΥΣΤΑΣΗ ΤΡΟΦΙΜΩΝ'!M26</f>
        <v>0</v>
      </c>
      <c r="O13" s="11">
        <f>0.5*'[1]ΣΥΣΤΑΣΗ ΤΡΟΦΙΜΩΝ'!N26</f>
        <v>0</v>
      </c>
      <c r="P13" s="11">
        <f>0.5*'[1]ΣΥΣΤΑΣΗ ΤΡΟΦΙΜΩΝ'!O26</f>
        <v>0</v>
      </c>
      <c r="Q13" s="11">
        <f>0.5*'[1]ΣΥΣΤΑΣΗ ΤΡΟΦΙΜΩΝ'!P26</f>
        <v>0</v>
      </c>
      <c r="R13" s="11">
        <f>0.5*'[1]ΣΥΣΤΑΣΗ ΤΡΟΦΙΜΩΝ'!Q26</f>
        <v>0</v>
      </c>
      <c r="S13" s="11">
        <f>0.5*'[1]ΣΥΣΤΑΣΗ ΤΡΟΦΙΜΩΝ'!R26</f>
        <v>0</v>
      </c>
      <c r="T13" s="11">
        <f>0.5*'[1]ΣΥΣΤΑΣΗ ΤΡΟΦΙΜΩΝ'!S26</f>
        <v>0</v>
      </c>
      <c r="U13" s="11">
        <f>0.5*'[1]ΣΥΣΤΑΣΗ ΤΡΟΦΙΜΩΝ'!T26</f>
        <v>0</v>
      </c>
      <c r="V13" s="12">
        <f>0.5*'[1]ΣΥΣΤΑΣΗ ΤΡΟΦΙΜΩΝ'!U26</f>
        <v>0</v>
      </c>
    </row>
    <row r="14" spans="1:22" ht="14.25">
      <c r="A14" s="10" t="s">
        <v>33</v>
      </c>
      <c r="B14" s="11">
        <f>SUM(B5:B13)-0.23*1685</f>
        <v>1297.45</v>
      </c>
      <c r="C14" s="11">
        <f>SUM(C5:C13)</f>
        <v>4945.6</v>
      </c>
      <c r="D14" s="11">
        <f>SUM(D5:D13)-0.23*1685</f>
        <v>211.54000000000013</v>
      </c>
      <c r="E14" s="11">
        <f aca="true" t="shared" si="0" ref="E14:V14">SUM(E5:E13)</f>
        <v>811.015</v>
      </c>
      <c r="F14" s="11">
        <f t="shared" si="0"/>
        <v>130.31</v>
      </c>
      <c r="G14" s="11">
        <f t="shared" si="0"/>
        <v>124.22500000000001</v>
      </c>
      <c r="H14" s="11">
        <f t="shared" si="0"/>
        <v>6.25</v>
      </c>
      <c r="I14" s="11">
        <f t="shared" si="0"/>
        <v>0</v>
      </c>
      <c r="J14" s="11">
        <f t="shared" si="0"/>
        <v>2.3899999999999997</v>
      </c>
      <c r="K14" s="11">
        <f t="shared" si="0"/>
        <v>210.4</v>
      </c>
      <c r="L14" s="11">
        <f t="shared" si="0"/>
        <v>1123.5</v>
      </c>
      <c r="M14" s="11">
        <f t="shared" si="0"/>
        <v>2622.8</v>
      </c>
      <c r="N14" s="11">
        <f t="shared" si="0"/>
        <v>732.95</v>
      </c>
      <c r="O14" s="11">
        <f t="shared" si="0"/>
        <v>11.45</v>
      </c>
      <c r="P14" s="11">
        <f t="shared" si="0"/>
        <v>6.1425</v>
      </c>
      <c r="Q14" s="11">
        <f t="shared" si="0"/>
        <v>621.9</v>
      </c>
      <c r="R14" s="11">
        <f t="shared" si="0"/>
        <v>2774.45</v>
      </c>
      <c r="S14" s="11">
        <f t="shared" si="0"/>
        <v>24.225</v>
      </c>
      <c r="T14" s="11">
        <f t="shared" si="0"/>
        <v>13.815000000000001</v>
      </c>
      <c r="U14" s="11">
        <f t="shared" si="0"/>
        <v>2.9375</v>
      </c>
      <c r="V14" s="12">
        <f t="shared" si="0"/>
        <v>0</v>
      </c>
    </row>
    <row r="15" spans="1:22" ht="14.25">
      <c r="A15" s="10" t="s">
        <v>34</v>
      </c>
      <c r="B15" s="11">
        <v>500</v>
      </c>
      <c r="C15" s="11">
        <f>5*'[1]ΣΥΣΤΑΣΗ ΤΡΟΦΙΜΩΝ'!B27</f>
        <v>2100</v>
      </c>
      <c r="D15" s="11" t="str">
        <f>'[1]ΣΥΣΤΑΣΗ ΤΡΟΦΙΜΩΝ'!C27</f>
        <v>tr</v>
      </c>
      <c r="E15" s="11">
        <f>5*'[1]ΣΥΣΤΑΣΗ ΤΡΟΦΙΜΩΝ'!D27</f>
        <v>525</v>
      </c>
      <c r="F15" s="11" t="str">
        <f>'[1]ΣΥΣΤΑΣΗ ΤΡΟΦΙΜΩΝ'!E27</f>
        <v>tr</v>
      </c>
      <c r="G15" s="11">
        <f>5*'[1]ΣΥΣΤΑΣΗ ΤΡΟΦΙΜΩΝ'!F27</f>
        <v>0</v>
      </c>
      <c r="H15" s="11">
        <f>5*'[1]ΣΥΣΤΑΣΗ ΤΡΟΦΙΜΩΝ'!G27</f>
        <v>0</v>
      </c>
      <c r="I15" s="11">
        <f>5*'[1]ΣΥΣΤΑΣΗ ΤΡΟΦΙΜΩΝ'!H27</f>
        <v>0</v>
      </c>
      <c r="J15" s="11">
        <f>5*'[1]ΣΥΣΤΑΣΗ ΤΡΟΦΙΜΩΝ'!I27</f>
        <v>0</v>
      </c>
      <c r="K15" s="11">
        <f>5*'[1]ΣΥΣΤΑΣΗ ΤΡΟΦΙΜΩΝ'!J27</f>
        <v>525</v>
      </c>
      <c r="L15" s="11">
        <f>5*'[1]ΣΥΣΤΑΣΗ ΤΡΟΦΙΜΩΝ'!K27</f>
        <v>10</v>
      </c>
      <c r="M15" s="11" t="str">
        <f>'[1]ΣΥΣΤΑΣΗ ΤΡΟΦΙΜΩΝ'!L27</f>
        <v>tr</v>
      </c>
      <c r="N15" s="11" t="str">
        <f>'[1]ΣΥΣΤΑΣΗ ΤΡΟΦΙΜΩΝ'!M27</f>
        <v>tr</v>
      </c>
      <c r="O15" s="11">
        <f>5*'[1]ΣΥΣΤΑΣΗ ΤΡΟΦΙΜΩΝ'!N27</f>
        <v>0</v>
      </c>
      <c r="P15" s="11">
        <f>5*'[1]ΣΥΣΤΑΣΗ ΤΡΟΦΙΜΩΝ'!O27</f>
        <v>0</v>
      </c>
      <c r="Q15" s="11" t="str">
        <f>'[1]ΣΥΣΤΑΣΗ ΤΡΟΦΙΜΩΝ'!P27</f>
        <v>tr</v>
      </c>
      <c r="R15" s="11">
        <f>5*'[1]ΣΥΣΤΑΣΗ ΤΡΟΦΙΜΩΝ'!Q27</f>
        <v>10</v>
      </c>
      <c r="S15" s="11" t="str">
        <f>'[1]ΣΥΣΤΑΣΗ ΤΡΟΦΙΜΩΝ'!R27</f>
        <v>tr</v>
      </c>
      <c r="T15" s="11">
        <f>5*'[1]ΣΥΣΤΑΣΗ ΤΡΟΦΙΜΩΝ'!S27</f>
        <v>1</v>
      </c>
      <c r="U15" s="11">
        <f>5*'[1]ΣΥΣΤΑΣΗ ΤΡΟΦΙΜΩΝ'!T27</f>
        <v>0.1</v>
      </c>
      <c r="V15" s="12" t="str">
        <f>'[1]ΣΥΣΤΑΣΗ ΤΡΟΦΙΜΩΝ'!U27</f>
        <v>tr</v>
      </c>
    </row>
    <row r="16" spans="1:22" ht="14.25">
      <c r="A16" s="10" t="s">
        <v>35</v>
      </c>
      <c r="B16" s="11">
        <v>480</v>
      </c>
      <c r="C16" s="11"/>
      <c r="D16" s="11">
        <v>480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</row>
    <row r="17" spans="1:22" ht="14.25">
      <c r="A17" s="10" t="s">
        <v>36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</row>
    <row r="18" spans="1:22" ht="14.25">
      <c r="A18" s="10" t="s">
        <v>33</v>
      </c>
      <c r="B18" s="11">
        <f aca="true" t="shared" si="1" ref="B18:V18">SUM(B15:B17)</f>
        <v>980</v>
      </c>
      <c r="C18" s="11">
        <f t="shared" si="1"/>
        <v>2100</v>
      </c>
      <c r="D18" s="11">
        <f t="shared" si="1"/>
        <v>480</v>
      </c>
      <c r="E18" s="11">
        <f t="shared" si="1"/>
        <v>525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1">
        <f t="shared" si="1"/>
        <v>0</v>
      </c>
      <c r="J18" s="11">
        <f t="shared" si="1"/>
        <v>0</v>
      </c>
      <c r="K18" s="11">
        <f t="shared" si="1"/>
        <v>525</v>
      </c>
      <c r="L18" s="11">
        <f t="shared" si="1"/>
        <v>10</v>
      </c>
      <c r="M18" s="11">
        <f t="shared" si="1"/>
        <v>0</v>
      </c>
      <c r="N18" s="11">
        <f t="shared" si="1"/>
        <v>0</v>
      </c>
      <c r="O18" s="11">
        <f t="shared" si="1"/>
        <v>0</v>
      </c>
      <c r="P18" s="11">
        <f t="shared" si="1"/>
        <v>0</v>
      </c>
      <c r="Q18" s="11">
        <f t="shared" si="1"/>
        <v>0</v>
      </c>
      <c r="R18" s="11">
        <f t="shared" si="1"/>
        <v>10</v>
      </c>
      <c r="S18" s="11">
        <f t="shared" si="1"/>
        <v>0</v>
      </c>
      <c r="T18" s="11">
        <f t="shared" si="1"/>
        <v>1</v>
      </c>
      <c r="U18" s="11">
        <f t="shared" si="1"/>
        <v>0.1</v>
      </c>
      <c r="V18" s="12">
        <f t="shared" si="1"/>
        <v>0</v>
      </c>
    </row>
    <row r="19" spans="1:22" ht="14.25">
      <c r="A19" s="10" t="s">
        <v>37</v>
      </c>
      <c r="B19" s="11">
        <f aca="true" t="shared" si="2" ref="B19:V19">B18+B14</f>
        <v>2277.45</v>
      </c>
      <c r="C19" s="11">
        <f t="shared" si="2"/>
        <v>7045.6</v>
      </c>
      <c r="D19" s="11">
        <f t="shared" si="2"/>
        <v>691.5400000000002</v>
      </c>
      <c r="E19" s="11">
        <f t="shared" si="2"/>
        <v>1336.0149999999999</v>
      </c>
      <c r="F19" s="11">
        <f t="shared" si="2"/>
        <v>130.31</v>
      </c>
      <c r="G19" s="11">
        <f t="shared" si="2"/>
        <v>124.22500000000001</v>
      </c>
      <c r="H19" s="11">
        <f t="shared" si="2"/>
        <v>6.25</v>
      </c>
      <c r="I19" s="11">
        <f t="shared" si="2"/>
        <v>0</v>
      </c>
      <c r="J19" s="11">
        <f t="shared" si="2"/>
        <v>2.3899999999999997</v>
      </c>
      <c r="K19" s="11">
        <f t="shared" si="2"/>
        <v>735.4</v>
      </c>
      <c r="L19" s="11">
        <f t="shared" si="2"/>
        <v>1133.5</v>
      </c>
      <c r="M19" s="11">
        <f t="shared" si="2"/>
        <v>2622.8</v>
      </c>
      <c r="N19" s="11">
        <f t="shared" si="2"/>
        <v>732.95</v>
      </c>
      <c r="O19" s="11">
        <f t="shared" si="2"/>
        <v>11.45</v>
      </c>
      <c r="P19" s="11">
        <f t="shared" si="2"/>
        <v>6.1425</v>
      </c>
      <c r="Q19" s="11">
        <f t="shared" si="2"/>
        <v>621.9</v>
      </c>
      <c r="R19" s="11">
        <f t="shared" si="2"/>
        <v>2784.45</v>
      </c>
      <c r="S19" s="11">
        <f t="shared" si="2"/>
        <v>24.225</v>
      </c>
      <c r="T19" s="11">
        <f t="shared" si="2"/>
        <v>14.815000000000001</v>
      </c>
      <c r="U19" s="11">
        <f t="shared" si="2"/>
        <v>3.0375</v>
      </c>
      <c r="V19" s="12">
        <f t="shared" si="2"/>
        <v>0</v>
      </c>
    </row>
    <row r="20" spans="1:22" ht="28.5">
      <c r="A20" s="13" t="s">
        <v>38</v>
      </c>
      <c r="B20" s="14">
        <v>100</v>
      </c>
      <c r="C20" s="14">
        <f aca="true" t="shared" si="3" ref="C20:V20">100*C19/$B$19</f>
        <v>309.3635425585633</v>
      </c>
      <c r="D20" s="14">
        <f t="shared" si="3"/>
        <v>30.364662231882157</v>
      </c>
      <c r="E20" s="14">
        <f t="shared" si="3"/>
        <v>58.66275878724012</v>
      </c>
      <c r="F20" s="14">
        <f t="shared" si="3"/>
        <v>5.721750203078004</v>
      </c>
      <c r="G20" s="14">
        <f t="shared" si="3"/>
        <v>5.454565413071638</v>
      </c>
      <c r="H20" s="14">
        <f t="shared" si="3"/>
        <v>0.2744297350106479</v>
      </c>
      <c r="I20" s="14">
        <f t="shared" si="3"/>
        <v>0</v>
      </c>
      <c r="J20" s="14">
        <f t="shared" si="3"/>
        <v>0.10494193066807174</v>
      </c>
      <c r="K20" s="14">
        <f t="shared" si="3"/>
        <v>32.29050034029287</v>
      </c>
      <c r="L20" s="14">
        <f t="shared" si="3"/>
        <v>49.7705767415311</v>
      </c>
      <c r="M20" s="14">
        <f t="shared" si="3"/>
        <v>115.16388943774837</v>
      </c>
      <c r="N20" s="14">
        <f t="shared" si="3"/>
        <v>32.1829238841687</v>
      </c>
      <c r="O20" s="14">
        <f t="shared" si="3"/>
        <v>0.502755274539507</v>
      </c>
      <c r="P20" s="14">
        <f t="shared" si="3"/>
        <v>0.26970954356846477</v>
      </c>
      <c r="Q20" s="14">
        <f t="shared" si="3"/>
        <v>27.30685635249951</v>
      </c>
      <c r="R20" s="14">
        <f t="shared" si="3"/>
        <v>122.26174010406376</v>
      </c>
      <c r="S20" s="14">
        <f t="shared" si="3"/>
        <v>1.0636896529012712</v>
      </c>
      <c r="T20" s="14">
        <f t="shared" si="3"/>
        <v>0.6505082438692399</v>
      </c>
      <c r="U20" s="14">
        <f t="shared" si="3"/>
        <v>0.13337285121517486</v>
      </c>
      <c r="V20" s="15">
        <f t="shared" si="3"/>
        <v>0</v>
      </c>
    </row>
    <row r="21" spans="24:47" ht="14.25"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4" spans="1:23" ht="45">
      <c r="A24" s="17"/>
      <c r="B24" s="18" t="s">
        <v>39</v>
      </c>
      <c r="C24" s="5" t="s">
        <v>40</v>
      </c>
      <c r="D24" s="5" t="s">
        <v>41</v>
      </c>
      <c r="E24" s="5" t="s">
        <v>42</v>
      </c>
      <c r="F24" s="5" t="s">
        <v>43</v>
      </c>
      <c r="G24" s="5" t="s">
        <v>44</v>
      </c>
      <c r="H24" s="5" t="s">
        <v>45</v>
      </c>
      <c r="I24" s="5" t="s">
        <v>46</v>
      </c>
      <c r="J24" s="5" t="s">
        <v>47</v>
      </c>
      <c r="K24" s="5" t="s">
        <v>48</v>
      </c>
      <c r="L24" s="5" t="s">
        <v>49</v>
      </c>
      <c r="M24" s="5" t="s">
        <v>50</v>
      </c>
      <c r="N24" s="5" t="s">
        <v>51</v>
      </c>
      <c r="O24" s="5" t="s">
        <v>52</v>
      </c>
      <c r="P24" s="5" t="s">
        <v>53</v>
      </c>
      <c r="Q24" s="5" t="s">
        <v>54</v>
      </c>
      <c r="R24" s="5" t="s">
        <v>55</v>
      </c>
      <c r="S24" s="5" t="s">
        <v>56</v>
      </c>
      <c r="T24" s="5" t="s">
        <v>57</v>
      </c>
      <c r="U24" s="6" t="s">
        <v>58</v>
      </c>
      <c r="V24" s="3"/>
      <c r="W24" s="3"/>
    </row>
    <row r="25" spans="1:21" ht="14.25">
      <c r="A25" s="7" t="s">
        <v>23</v>
      </c>
      <c r="B25" s="8">
        <f>7.5*'[1]ΣΥΣΤΑΣΗ ΤΡΟΦΙΜΩΝ'!V78</f>
        <v>0</v>
      </c>
      <c r="C25" s="8">
        <f>7.5*'[1]ΣΥΣΤΑΣΗ ΤΡΟΦΙΜΩΝ'!W78*0.8</f>
        <v>1.6800000000000002</v>
      </c>
      <c r="D25" s="8">
        <f>7.5*'[1]ΣΥΣΤΑΣΗ ΤΡΟΦΙΜΩΝ'!X78*0.9</f>
        <v>0.54</v>
      </c>
      <c r="E25" s="8">
        <f>7.5*'[1]ΣΥΣΤΑΣΗ ΤΡΟΦΙΜΩΝ'!Y78</f>
        <v>0</v>
      </c>
      <c r="F25" s="8">
        <f>7.5*'[1]ΣΥΣΤΑΣΗ ΤΡΟΦΙΜΩΝ'!Z78*0.9</f>
        <v>22.3425</v>
      </c>
      <c r="G25" s="8">
        <f>7.5*'[1]ΣΥΣΤΑΣΗ ΤΡΟΦΙΜΩΝ'!AA78*0.9</f>
        <v>0.69525</v>
      </c>
      <c r="H25" s="8">
        <f>7.5*'[1]ΣΥΣΤΑΣΗ ΤΡΟΦΙΜΩΝ'!AB78</f>
        <v>0</v>
      </c>
      <c r="I25" s="8">
        <f>7.5*'[1]ΣΥΣΤΑΣΗ ΤΡΟΦΙΜΩΝ'!AC78*0.7</f>
        <v>378</v>
      </c>
      <c r="J25" s="8">
        <f>7.5*'[1]ΣΥΣΤΑΣΗ ΤΡΟΦΙΜΩΝ'!AD78</f>
        <v>0</v>
      </c>
      <c r="K25" s="8">
        <f>7.5*'[1]ΣΥΣΤΑΣΗ ΤΡΟΦΙΜΩΝ'!AE78</f>
        <v>0</v>
      </c>
      <c r="L25" s="8">
        <f>7.5*'[1]ΣΥΣΤΑΣΗ ΤΡΟΦΙΜΩΝ'!AF78</f>
        <v>0</v>
      </c>
      <c r="M25" s="8">
        <f>7.5*'[1]ΣΥΣΤΑΣΗ ΤΡΟΦΙΜΩΝ'!AG78</f>
        <v>0</v>
      </c>
      <c r="N25" s="8">
        <f>'[1]ΣΥΣΤΑΣΗ ΤΡΟΦΙΜΩΝ'!AH78</f>
        <v>2.6250000000000004</v>
      </c>
      <c r="O25" s="8">
        <f>'[1]ΣΥΣΤΑΣΗ ΤΡΟΦΙΜΩΝ'!AI78</f>
        <v>14.088888888888889</v>
      </c>
      <c r="P25" s="8">
        <f>'[1]ΣΥΣΤΑΣΗ ΤΡΟΦΙΜΩΝ'!AJ78</f>
        <v>80.92222222222222</v>
      </c>
      <c r="Q25" s="8">
        <f>'[1]ΣΥΣΤΑΣΗ ΤΡΟΦΙΜΩΝ'!AK78</f>
        <v>0.375</v>
      </c>
      <c r="R25" s="8">
        <f>'[1]ΣΥΣΤΑΣΗ ΤΡΟΦΙΜΩΝ'!AL78</f>
        <v>0</v>
      </c>
      <c r="S25" s="8">
        <f>7.5*'[1]ΣΥΣΤΑΣΗ ΤΡΟΦΙΜΩΝ'!AM78</f>
        <v>1.125</v>
      </c>
      <c r="T25" s="8">
        <f>7.5*'[1]ΣΥΣΤΑΣΗ ΤΡΟΦΙΜΩΝ'!AN78</f>
        <v>0.9299999999999999</v>
      </c>
      <c r="U25" s="9">
        <f>7.5*'[1]ΣΥΣΤΑΣΗ ΤΡΟΦΙΜΩΝ'!AO78</f>
        <v>3.225</v>
      </c>
    </row>
    <row r="26" spans="1:21" ht="14.25">
      <c r="A26" s="10" t="s">
        <v>24</v>
      </c>
      <c r="B26" s="11" t="s">
        <v>25</v>
      </c>
      <c r="C26" s="11" t="s">
        <v>25</v>
      </c>
      <c r="D26" s="11" t="s">
        <v>25</v>
      </c>
      <c r="E26" s="11">
        <f>0.05*'[1]ΣΥΣΤΑΣΗ ΤΡΟΦΙΜΩΝ'!Y111</f>
        <v>0</v>
      </c>
      <c r="F26" s="11" t="s">
        <v>25</v>
      </c>
      <c r="G26" s="11" t="s">
        <v>25</v>
      </c>
      <c r="H26" s="11">
        <f>0.05*'[1]ΣΥΣΤΑΣΗ ΤΡΟΦΙΜΩΝ'!AB111</f>
        <v>0</v>
      </c>
      <c r="I26" s="11" t="s">
        <v>25</v>
      </c>
      <c r="J26" s="11">
        <f>0.05*'[1]ΣΥΣΤΑΣΗ ΤΡΟΦΙΜΩΝ'!AD111</f>
        <v>0</v>
      </c>
      <c r="K26" s="11">
        <f>0.05*'[1]ΣΥΣΤΑΣΗ ΤΡΟΦΙΜΩΝ'!AE111</f>
        <v>0</v>
      </c>
      <c r="L26" s="11">
        <f>0.05*'[1]ΣΥΣΤΑΣΗ ΤΡΟΦΙΜΩΝ'!AF111</f>
        <v>0</v>
      </c>
      <c r="M26" s="11" t="str">
        <f>'[1]ΣΥΣΤΑΣΗ ΤΡΟΦΙΜΩΝ'!AG111</f>
        <v>tr</v>
      </c>
      <c r="N26" s="11">
        <f>'[1]ΣΥΣΤΑΣΗ ΤΡΟΦΙΜΩΝ'!AH111</f>
        <v>0</v>
      </c>
      <c r="O26" s="11">
        <f>'[1]ΣΥΣΤΑΣΗ ΤΡΟΦΙΜΩΝ'!AI111</f>
        <v>12.093023255813954</v>
      </c>
      <c r="P26" s="11">
        <f>'[1]ΣΥΣΤΑΣΗ ΤΡΟΦΙΜΩΝ'!AJ111</f>
        <v>87.90697674418604</v>
      </c>
      <c r="Q26" s="11">
        <f>'[1]ΣΥΣΤΑΣΗ ΤΡΟΦΙΜΩΝ'!AK111</f>
        <v>0</v>
      </c>
      <c r="R26" s="11">
        <f>'[1]ΣΥΣΤΑΣΗ ΤΡΟΦΙΜΩΝ'!AL111</f>
        <v>0</v>
      </c>
      <c r="S26" s="11">
        <f>0.05*'[1]ΣΥΣΤΑΣΗ ΤΡΟΦΙΜΩΝ'!AM111</f>
        <v>0</v>
      </c>
      <c r="T26" s="11">
        <f>0.05*'[1]ΣΥΣΤΑΣΗ ΤΡΟΦΙΜΩΝ'!AN111</f>
        <v>0</v>
      </c>
      <c r="U26" s="12">
        <f>0.05*'[1]ΣΥΣΤΑΣΗ ΤΡΟΦΙΜΩΝ'!AO111</f>
        <v>0</v>
      </c>
    </row>
    <row r="27" spans="1:21" ht="14.25">
      <c r="A27" s="10" t="s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1:21" ht="14.25">
      <c r="A28" s="10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1:21" ht="14.25">
      <c r="A29" s="10" t="s">
        <v>28</v>
      </c>
      <c r="B29" s="11" t="str">
        <f>'[1]ΣΥΣΤΑΣΗ ΤΡΟΦΙΜΩΝ'!V86</f>
        <v>n</v>
      </c>
      <c r="C29" s="11">
        <f>'[1]ΣΥΣΤΑΣΗ ΤΡΟΦΙΜΩΝ'!W86</f>
        <v>0.94</v>
      </c>
      <c r="D29" s="11">
        <f>'[1]ΣΥΣΤΑΣΗ ΤΡΟΦΙΜΩΝ'!X86</f>
        <v>0.17</v>
      </c>
      <c r="E29" s="11">
        <f>'[1]ΣΥΣΤΑΣΗ ΤΡΟΦΙΜΩΝ'!Y86</f>
        <v>6</v>
      </c>
      <c r="F29" s="11">
        <f>'[1]ΣΥΣΤΑΣΗ ΤΡΟΦΙΜΩΝ'!Z86</f>
        <v>5.1</v>
      </c>
      <c r="G29" s="11">
        <f>'[1]ΣΥΣΤΑΣΗ ΤΡΟΦΙΜΩΝ'!AA86</f>
        <v>0.76</v>
      </c>
      <c r="H29" s="11">
        <f>'[1]ΣΥΣΤΑΣΗ ΤΡΟΦΙΜΩΝ'!AB86</f>
        <v>0</v>
      </c>
      <c r="I29" s="11">
        <f>'[1]ΣΥΣΤΑΣΗ ΤΡΟΦΙΜΩΝ'!AC86</f>
        <v>99</v>
      </c>
      <c r="J29" s="11">
        <f>'[1]ΣΥΣΤΑΣΗ ΤΡΟΦΙΜΩΝ'!AD86</f>
        <v>0</v>
      </c>
      <c r="K29" s="11">
        <f>'[1]ΣΥΣΤΑΣΗ ΤΡΟΦΙΜΩΝ'!AE86</f>
        <v>0</v>
      </c>
      <c r="L29" s="11">
        <f>'[1]ΣΥΣΤΑΣΗ ΤΡΟΦΙΜΩΝ'!AF86</f>
        <v>0</v>
      </c>
      <c r="M29" s="11">
        <f>'[1]ΣΥΣΤΑΣΗ ΤΡΟΦΙΜΩΝ'!AG86</f>
        <v>2.57</v>
      </c>
      <c r="N29" s="11">
        <f>'[1]ΣΥΣΤΑΣΗ ΤΡΟΦΙΜΩΝ'!AH86</f>
        <v>87.33113673805602</v>
      </c>
      <c r="O29" s="11">
        <f>'[1]ΣΥΣΤΑΣΗ ΤΡΟΦΙΜΩΝ'!AI86</f>
        <v>12.191103789126853</v>
      </c>
      <c r="P29" s="11">
        <f>'[1]ΣΥΣΤΑΣΗ ΤΡΟΦΙΜΩΝ'!AJ86</f>
        <v>0.5930807248764415</v>
      </c>
      <c r="Q29" s="11">
        <f>'[1]ΣΥΣΤΑΣΗ ΤΡΟΦΙΜΩΝ'!AK86</f>
        <v>12.454695222405274</v>
      </c>
      <c r="R29" s="11">
        <f>'[1]ΣΥΣΤΑΣΗ ΤΡΟΦΙΜΩΝ'!AL86</f>
        <v>0.26359143327841844</v>
      </c>
      <c r="S29" s="11">
        <f>'[1]ΣΥΣΤΑΣΗ ΤΡΟΦΙΜΩΝ'!AM86</f>
        <v>8.4</v>
      </c>
      <c r="T29" s="11">
        <f>'[1]ΣΥΣΤΑΣΗ ΤΡΟΦΙΜΩΝ'!AN86</f>
        <v>22</v>
      </c>
      <c r="U29" s="12">
        <f>'[1]ΣΥΣΤΑΣΗ ΤΡΟΦΙΜΩΝ'!AO86</f>
        <v>25.8</v>
      </c>
    </row>
    <row r="30" spans="1:21" ht="14.25">
      <c r="A30" s="10" t="s">
        <v>29</v>
      </c>
      <c r="B30" s="11" t="str">
        <f>'[1]ΣΥΣΤΑΣΗ ΤΡΟΦΙΜΩΝ'!V27</f>
        <v>tr</v>
      </c>
      <c r="C30" s="11">
        <f>2*'[1]ΣΥΣΤΑΣΗ ΤΡΟΦΙΜΩΝ'!W27</f>
        <v>0</v>
      </c>
      <c r="D30" s="11">
        <f>2*'[1]ΣΥΣΤΑΣΗ ΤΡΟΦΙΜΩΝ'!X27</f>
        <v>0</v>
      </c>
      <c r="E30" s="11">
        <f>2*'[1]ΣΥΣΤΑΣΗ ΤΡΟΦΙΜΩΝ'!Y27</f>
        <v>0</v>
      </c>
      <c r="F30" s="11">
        <f>2*'[1]ΣΥΣΤΑΣΗ ΤΡΟΦΙΜΩΝ'!Z27</f>
        <v>0</v>
      </c>
      <c r="G30" s="11">
        <f>2*'[1]ΣΥΣΤΑΣΗ ΤΡΟΦΙΜΩΝ'!AA27</f>
        <v>0</v>
      </c>
      <c r="H30" s="11">
        <f>2*'[1]ΣΥΣΤΑΣΗ ΤΡΟΦΙΜΩΝ'!AB27</f>
        <v>0</v>
      </c>
      <c r="I30" s="11">
        <f>2*'[1]ΣΥΣΤΑΣΗ ΤΡΟΦΙΜΩΝ'!AC27</f>
        <v>0</v>
      </c>
      <c r="J30" s="11">
        <f>2*'[1]ΣΥΣΤΑΣΗ ΤΡΟΦΙΜΩΝ'!AD27</f>
        <v>0</v>
      </c>
      <c r="K30" s="11">
        <f>2*'[1]ΣΥΣΤΑΣΗ ΤΡΟΦΙΜΩΝ'!AE27</f>
        <v>0</v>
      </c>
      <c r="L30" s="11">
        <f>2*'[1]ΣΥΣΤΑΣΗ ΤΡΟΦΙΜΩΝ'!AF27</f>
        <v>0</v>
      </c>
      <c r="M30" s="11">
        <f>2*'[1]ΣΥΣΤΑΣΗ ΤΡΟΦΙΜΩΝ'!AG27</f>
        <v>0</v>
      </c>
      <c r="N30" s="11">
        <f>'[1]ΣΥΣΤΑΣΗ ΤΡΟΦΙΜΩΝ'!AH27</f>
        <v>0</v>
      </c>
      <c r="O30" s="11">
        <v>0</v>
      </c>
      <c r="P30" s="11">
        <f>'[1]ΣΥΣΤΑΣΗ ΤΡΟΦΙΜΩΝ'!AJ27</f>
        <v>100</v>
      </c>
      <c r="Q30" s="11">
        <f>'[1]ΣΥΣΤΑΣΗ ΤΡΟΦΙΜΩΝ'!AK27</f>
        <v>0</v>
      </c>
      <c r="R30" s="11">
        <f>'[1]ΣΥΣΤΑΣΗ ΤΡΟΦΙΜΩΝ'!AL27</f>
        <v>100</v>
      </c>
      <c r="S30" s="11">
        <f>2*'[1]ΣΥΣΤΑΣΗ ΤΡΟΦΙΜΩΝ'!AM27</f>
        <v>0</v>
      </c>
      <c r="T30" s="11">
        <f>2*'[1]ΣΥΣΤΑΣΗ ΤΡΟΦΙΜΩΝ'!AN27</f>
        <v>0</v>
      </c>
      <c r="U30" s="12">
        <f>2*'[1]ΣΥΣΤΑΣΗ ΤΡΟΦΙΜΩΝ'!AO27</f>
        <v>0</v>
      </c>
    </row>
    <row r="31" spans="1:21" ht="14.25">
      <c r="A31" s="10" t="s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2"/>
    </row>
    <row r="32" spans="1:21" ht="14.25">
      <c r="A32" s="10" t="s">
        <v>31</v>
      </c>
      <c r="B32" s="11">
        <f>'[1]ΣΥΣΤΑΣΗ ΤΡΟΦΙΜΩΝ'!V8</f>
        <v>0</v>
      </c>
      <c r="C32" s="11">
        <f>'[1]ΣΥΣΤΑΣΗ ΤΡΟΦΙΜΩΝ'!W8</f>
        <v>0.29</v>
      </c>
      <c r="D32" s="11">
        <f>'[1]ΣΥΣΤΑΣΗ ΤΡΟΦΙΜΩΝ'!X8</f>
        <v>0.5</v>
      </c>
      <c r="E32" s="11">
        <f>'[1]ΣΥΣΤΑΣΗ ΤΡΟΦΙΜΩΝ'!Y8</f>
        <v>0</v>
      </c>
      <c r="F32" s="11">
        <f>'[1]ΣΥΣΤΑΣΗ ΤΡΟΦΙΜΩΝ'!Z8</f>
        <v>3.4</v>
      </c>
      <c r="G32" s="11">
        <f>'[1]ΣΥΣΤΑΣΗ ΤΡΟΦΙΜΩΝ'!AA8</f>
        <v>0</v>
      </c>
      <c r="H32" s="11">
        <f>'[1]ΣΥΣΤΑΣΗ ΤΡΟΦΙΜΩΝ'!AB8</f>
        <v>0</v>
      </c>
      <c r="I32" s="11">
        <f>'[1]ΣΥΣΤΑΣΗ ΤΡΟΦΙΜΩΝ'!AC8</f>
        <v>0</v>
      </c>
      <c r="J32" s="11">
        <f>'[1]ΣΥΣΤΑΣΗ ΤΡΟΦΙΜΩΝ'!AD8</f>
        <v>0</v>
      </c>
      <c r="K32" s="11" t="str">
        <f>'[1]ΣΥΣΤΑΣΗ ΤΡΟΦΙΜΩΝ'!AE8</f>
        <v> </v>
      </c>
      <c r="L32" s="11">
        <f>'[1]ΣΥΣΤΑΣΗ ΤΡΟΦΙΜΩΝ'!AF8</f>
        <v>0</v>
      </c>
      <c r="M32" s="11">
        <f>'[1]ΣΥΣΤΑΣΗ ΤΡΟΦΙΜΩΝ'!AG8</f>
        <v>0</v>
      </c>
      <c r="N32" s="11">
        <f>'[1]ΣΥΣΤΑΣΗ ΤΡΟΦΙΜΩΝ'!AH8</f>
        <v>78.15431164901665</v>
      </c>
      <c r="O32" s="11">
        <f>'[1]ΣΥΣΤΑΣΗ ΤΡΟΦΙΜΩΝ'!AI8</f>
        <v>9.742813918305599</v>
      </c>
      <c r="P32" s="11">
        <f>'[1]ΣΥΣΤΑΣΗ ΤΡΟΦΙΜΩΝ'!AJ8</f>
        <v>12.10287443267776</v>
      </c>
      <c r="Q32" s="11">
        <f>'[1]ΣΥΣΤΑΣΗ ΤΡΟΦΙΜΩΝ'!AK8</f>
        <v>0</v>
      </c>
      <c r="R32" s="11">
        <f>'[1]ΣΥΣΤΑΣΗ ΤΡΟΦΙΜΩΝ'!AL8</f>
        <v>0</v>
      </c>
      <c r="S32" s="11">
        <f>'[1]ΣΥΣΤΑΣΗ ΤΡΟΦΙΜΩΝ'!AM8</f>
        <v>0</v>
      </c>
      <c r="T32" s="11">
        <f>'[1]ΣΥΣΤΑΣΗ ΤΡΟΦΙΜΩΝ'!AN8</f>
        <v>0</v>
      </c>
      <c r="U32" s="12">
        <f>'[1]ΣΥΣΤΑΣΗ ΤΡΟΦΙΜΩΝ'!AO8</f>
        <v>0</v>
      </c>
    </row>
    <row r="33" spans="1:21" ht="14.25">
      <c r="A33" s="10" t="s">
        <v>32</v>
      </c>
      <c r="B33" s="11">
        <f>0.5*'[1]ΣΥΣΤΑΣΗ ΤΡΟΦΙΜΩΝ'!V26</f>
        <v>0</v>
      </c>
      <c r="C33" s="11">
        <f>0.5*'[1]ΣΥΣΤΑΣΗ ΤΡΟΦΙΜΩΝ'!W26</f>
        <v>0.02</v>
      </c>
      <c r="D33" s="11">
        <f>0.5*'[1]ΣΥΣΤΑΣΗ ΤΡΟΦΙΜΩΝ'!X26</f>
        <v>0.365</v>
      </c>
      <c r="E33" s="11">
        <f>0.5*'[1]ΣΥΣΤΑΣΗ ΤΡΟΦΙΜΩΝ'!Y26</f>
        <v>0</v>
      </c>
      <c r="F33" s="11">
        <f>0.5*'[1]ΣΥΣΤΑΣΗ ΤΡΟΦΙΜΩΝ'!Z26</f>
        <v>0.35</v>
      </c>
      <c r="G33" s="11">
        <f>0.5*'[1]ΣΥΣΤΑΣΗ ΤΡΟΦΙΜΩΝ'!AA26</f>
        <v>0</v>
      </c>
      <c r="H33" s="11">
        <f>0.5*'[1]ΣΥΣΤΑΣΗ ΤΡΟΦΙΜΩΝ'!AB26</f>
        <v>0</v>
      </c>
      <c r="I33" s="11">
        <f>0.5*'[1]ΣΥΣΤΑΣΗ ΤΡΟΦΙΜΩΝ'!AC26</f>
        <v>0</v>
      </c>
      <c r="J33" s="11">
        <f>0.5*'[1]ΣΥΣΤΑΣΗ ΤΡΟΦΙΜΩΝ'!AD26</f>
        <v>0</v>
      </c>
      <c r="K33" s="11">
        <f>0.5*'[1]ΣΥΣΤΑΣΗ ΤΡΟΦΙΜΩΝ'!AE26</f>
        <v>0</v>
      </c>
      <c r="L33" s="11">
        <f>0.5*'[1]ΣΥΣΤΑΣΗ ΤΡΟΦΙΜΩΝ'!AF26</f>
        <v>0</v>
      </c>
      <c r="M33" s="11">
        <f>0.5*'[1]ΣΥΣΤΑΣΗ ΤΡΟΦΙΜΩΝ'!AG26</f>
        <v>0</v>
      </c>
      <c r="N33" s="11">
        <f>'[1]ΣΥΣΤΑΣΗ ΤΡΟΦΙΜΩΝ'!AH26</f>
        <v>0.3488372093023256</v>
      </c>
      <c r="O33" s="11">
        <f>'[1]ΣΥΣΤΑΣΗ ΤΡΟΦΙΜΩΝ'!AI26</f>
        <v>1.0852713178294573</v>
      </c>
      <c r="P33" s="11">
        <f>'[1]ΣΥΣΤΑΣΗ ΤΡΟΦΙΜΩΝ'!AJ26</f>
        <v>99.2248062015504</v>
      </c>
      <c r="Q33" s="11">
        <f>'[1]ΣΥΣΤΑΣΗ ΤΡΟΦΙΜΩΝ'!AK26</f>
        <v>0</v>
      </c>
      <c r="R33" s="11">
        <f>'[1]ΣΥΣΤΑΣΗ ΤΡΟΦΙΜΩΝ'!AL26</f>
        <v>0</v>
      </c>
      <c r="S33" s="11">
        <f>0.5*'[1]ΣΥΣΤΑΣΗ ΤΡΟΦΙΜΩΝ'!AM26</f>
        <v>0</v>
      </c>
      <c r="T33" s="11">
        <f>0.5*'[1]ΣΥΣΤΑΣΗ ΤΡΟΦΙΜΩΝ'!AN26</f>
        <v>0</v>
      </c>
      <c r="U33" s="12">
        <f>0.5*'[1]ΣΥΣΤΑΣΗ ΤΡΟΦΙΜΩΝ'!AO26</f>
        <v>0</v>
      </c>
    </row>
    <row r="34" spans="1:21" ht="14.25">
      <c r="A34" s="10" t="s">
        <v>33</v>
      </c>
      <c r="B34" s="11">
        <f aca="true" t="shared" si="4" ref="B34:M34">SUM(B25:B33)</f>
        <v>0</v>
      </c>
      <c r="C34" s="11">
        <f t="shared" si="4"/>
        <v>2.93</v>
      </c>
      <c r="D34" s="11">
        <f t="shared" si="4"/>
        <v>1.575</v>
      </c>
      <c r="E34" s="11">
        <f t="shared" si="4"/>
        <v>6</v>
      </c>
      <c r="F34" s="11">
        <f t="shared" si="4"/>
        <v>31.192500000000003</v>
      </c>
      <c r="G34" s="11">
        <f t="shared" si="4"/>
        <v>1.45525</v>
      </c>
      <c r="H34" s="11">
        <f t="shared" si="4"/>
        <v>0</v>
      </c>
      <c r="I34" s="11">
        <f t="shared" si="4"/>
        <v>477</v>
      </c>
      <c r="J34" s="11">
        <f t="shared" si="4"/>
        <v>0</v>
      </c>
      <c r="K34" s="11">
        <f t="shared" si="4"/>
        <v>0</v>
      </c>
      <c r="L34" s="11">
        <f t="shared" si="4"/>
        <v>0</v>
      </c>
      <c r="M34" s="11">
        <f t="shared" si="4"/>
        <v>2.57</v>
      </c>
      <c r="N34" s="19">
        <f>G14*9*100/C14</f>
        <v>22.606458265933355</v>
      </c>
      <c r="O34" s="19">
        <f>4*F14*100/C14</f>
        <v>10.539469427369783</v>
      </c>
      <c r="P34" s="19">
        <f>4*E14*100/C14</f>
        <v>65.59487220964088</v>
      </c>
      <c r="Q34" s="19">
        <f>S34*9*100/C14</f>
        <v>1.7333589453251375</v>
      </c>
      <c r="R34" s="19">
        <f>4*K14*100/C14</f>
        <v>17.0171465545131</v>
      </c>
      <c r="S34" s="11">
        <f>SUM(S25:S33)</f>
        <v>9.525</v>
      </c>
      <c r="T34" s="11">
        <f>SUM(T25:T33)</f>
        <v>22.93</v>
      </c>
      <c r="U34" s="12">
        <f>SUM(U25:U33)</f>
        <v>29.025000000000002</v>
      </c>
    </row>
    <row r="35" spans="1:21" ht="14.25">
      <c r="A35" s="10" t="s">
        <v>34</v>
      </c>
      <c r="B35" s="11" t="str">
        <f>'[1]ΣΥΣΤΑΣΗ ΤΡΟΦΙΜΩΝ'!V27</f>
        <v>tr</v>
      </c>
      <c r="C35" s="11">
        <f>5*'[1]ΣΥΣΤΑΣΗ ΤΡΟΦΙΜΩΝ'!W27</f>
        <v>0</v>
      </c>
      <c r="D35" s="11">
        <f>5*'[1]ΣΥΣΤΑΣΗ ΤΡΟΦΙΜΩΝ'!X27</f>
        <v>0</v>
      </c>
      <c r="E35" s="11">
        <f>5*'[1]ΣΥΣΤΑΣΗ ΤΡΟΦΙΜΩΝ'!Y27</f>
        <v>0</v>
      </c>
      <c r="F35" s="11">
        <f>5*'[1]ΣΥΣΤΑΣΗ ΤΡΟΦΙΜΩΝ'!Z27</f>
        <v>0</v>
      </c>
      <c r="G35" s="11">
        <f>5*'[1]ΣΥΣΤΑΣΗ ΤΡΟΦΙΜΩΝ'!AA27</f>
        <v>0</v>
      </c>
      <c r="H35" s="11">
        <f>5*'[1]ΣΥΣΤΑΣΗ ΤΡΟΦΙΜΩΝ'!AB27</f>
        <v>0</v>
      </c>
      <c r="I35" s="11">
        <f>5*'[1]ΣΥΣΤΑΣΗ ΤΡΟΦΙΜΩΝ'!AC27</f>
        <v>0</v>
      </c>
      <c r="J35" s="11">
        <f>5*'[1]ΣΥΣΤΑΣΗ ΤΡΟΦΙΜΩΝ'!AD27</f>
        <v>0</v>
      </c>
      <c r="K35" s="11">
        <f>5*'[1]ΣΥΣΤΑΣΗ ΤΡΟΦΙΜΩΝ'!AE27</f>
        <v>0</v>
      </c>
      <c r="L35" s="11">
        <f>5*'[1]ΣΥΣΤΑΣΗ ΤΡΟΦΙΜΩΝ'!AF27</f>
        <v>0</v>
      </c>
      <c r="M35" s="11">
        <f>5*'[1]ΣΥΣΤΑΣΗ ΤΡΟΦΙΜΩΝ'!AG27</f>
        <v>0</v>
      </c>
      <c r="N35" s="11">
        <f>'[1]ΣΥΣΤΑΣΗ ΤΡΟΦΙΜΩΝ'!AH27</f>
        <v>0</v>
      </c>
      <c r="O35" s="11">
        <v>0</v>
      </c>
      <c r="P35" s="11">
        <f>'[1]ΣΥΣΤΑΣΗ ΤΡΟΦΙΜΩΝ'!AJ27</f>
        <v>100</v>
      </c>
      <c r="Q35" s="11">
        <f>'[1]ΣΥΣΤΑΣΗ ΤΡΟΦΙΜΩΝ'!AK27</f>
        <v>0</v>
      </c>
      <c r="R35" s="11">
        <f>'[1]ΣΥΣΤΑΣΗ ΤΡΟΦΙΜΩΝ'!AL27</f>
        <v>100</v>
      </c>
      <c r="S35" s="11">
        <f>5*'[1]ΣΥΣΤΑΣΗ ΤΡΟΦΙΜΩΝ'!AM27</f>
        <v>0</v>
      </c>
      <c r="T35" s="11">
        <f>5*'[1]ΣΥΣΤΑΣΗ ΤΡΟΦΙΜΩΝ'!AN27</f>
        <v>0</v>
      </c>
      <c r="U35" s="12">
        <f>5*'[1]ΣΥΣΤΑΣΗ ΤΡΟΦΙΜΩΝ'!AO27</f>
        <v>0</v>
      </c>
    </row>
    <row r="36" spans="1:21" ht="14.25">
      <c r="A36" s="10" t="s">
        <v>35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1:21" ht="14.25">
      <c r="A37" s="10" t="s">
        <v>36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1:21" ht="14.25">
      <c r="A38" s="10" t="s">
        <v>33</v>
      </c>
      <c r="B38" s="11">
        <f aca="true" t="shared" si="5" ref="B38:U38">SUM(B35:B37)</f>
        <v>0</v>
      </c>
      <c r="C38" s="11">
        <f t="shared" si="5"/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1">
        <f t="shared" si="5"/>
        <v>0</v>
      </c>
      <c r="P38" s="11">
        <f t="shared" si="5"/>
        <v>100</v>
      </c>
      <c r="Q38" s="11">
        <f t="shared" si="5"/>
        <v>0</v>
      </c>
      <c r="R38" s="11">
        <f t="shared" si="5"/>
        <v>100</v>
      </c>
      <c r="S38" s="11">
        <f t="shared" si="5"/>
        <v>0</v>
      </c>
      <c r="T38" s="11">
        <f t="shared" si="5"/>
        <v>0</v>
      </c>
      <c r="U38" s="12">
        <f t="shared" si="5"/>
        <v>0</v>
      </c>
    </row>
    <row r="39" spans="1:21" ht="14.25">
      <c r="A39" s="10" t="s">
        <v>37</v>
      </c>
      <c r="B39" s="11">
        <f aca="true" t="shared" si="6" ref="B39:M39">B38+B34</f>
        <v>0</v>
      </c>
      <c r="C39" s="11">
        <f t="shared" si="6"/>
        <v>2.93</v>
      </c>
      <c r="D39" s="11">
        <f t="shared" si="6"/>
        <v>1.575</v>
      </c>
      <c r="E39" s="11">
        <f t="shared" si="6"/>
        <v>6</v>
      </c>
      <c r="F39" s="11">
        <f t="shared" si="6"/>
        <v>31.192500000000003</v>
      </c>
      <c r="G39" s="11">
        <f t="shared" si="6"/>
        <v>1.45525</v>
      </c>
      <c r="H39" s="11">
        <f t="shared" si="6"/>
        <v>0</v>
      </c>
      <c r="I39" s="11">
        <f t="shared" si="6"/>
        <v>477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2.57</v>
      </c>
      <c r="N39" s="19">
        <f>G19*9*100/C19</f>
        <v>15.868414329510617</v>
      </c>
      <c r="O39" s="19">
        <f>4*F19*100/C19</f>
        <v>7.398092426478937</v>
      </c>
      <c r="P39" s="19">
        <f>4*E19*100/C19</f>
        <v>75.84960826615192</v>
      </c>
      <c r="Q39" s="19">
        <f>S39*9*100/C19</f>
        <v>1.2167168161689565</v>
      </c>
      <c r="R39" s="19">
        <f>4*K19*100/C19</f>
        <v>41.75087998183263</v>
      </c>
      <c r="S39" s="11">
        <f>S38+S34</f>
        <v>9.525</v>
      </c>
      <c r="T39" s="11">
        <f>T38+T34</f>
        <v>22.93</v>
      </c>
      <c r="U39" s="12">
        <f>U38+U34</f>
        <v>29.025000000000002</v>
      </c>
    </row>
    <row r="40" spans="1:21" ht="28.5">
      <c r="A40" s="13" t="s">
        <v>38</v>
      </c>
      <c r="B40" s="14">
        <f aca="true" t="shared" si="7" ref="B40:M40">100*B39/$B$19</f>
        <v>0</v>
      </c>
      <c r="C40" s="14">
        <f t="shared" si="7"/>
        <v>0.12865265977299173</v>
      </c>
      <c r="D40" s="14">
        <f t="shared" si="7"/>
        <v>0.06915629322268327</v>
      </c>
      <c r="E40" s="14">
        <f t="shared" si="7"/>
        <v>0.26345254561022197</v>
      </c>
      <c r="F40" s="14">
        <f t="shared" si="7"/>
        <v>1.3696239214911416</v>
      </c>
      <c r="G40" s="14">
        <f t="shared" si="7"/>
        <v>0.06389821949987926</v>
      </c>
      <c r="H40" s="14">
        <f t="shared" si="7"/>
        <v>0</v>
      </c>
      <c r="I40" s="14">
        <f t="shared" si="7"/>
        <v>20.944477376012646</v>
      </c>
      <c r="J40" s="14">
        <f t="shared" si="7"/>
        <v>0</v>
      </c>
      <c r="K40" s="14">
        <f t="shared" si="7"/>
        <v>0</v>
      </c>
      <c r="L40" s="14">
        <f t="shared" si="7"/>
        <v>0</v>
      </c>
      <c r="M40" s="14">
        <f t="shared" si="7"/>
        <v>0.11284550703637841</v>
      </c>
      <c r="N40" s="14"/>
      <c r="O40" s="14"/>
      <c r="P40" s="14"/>
      <c r="Q40" s="14"/>
      <c r="R40" s="14"/>
      <c r="S40" s="14">
        <f>100*S39/$B$19</f>
        <v>0.4182309161562274</v>
      </c>
      <c r="T40" s="14">
        <f>100*T39/$B$19</f>
        <v>1.006827811807065</v>
      </c>
      <c r="U40" s="15">
        <f>100*U39/$B$19</f>
        <v>1.2744516893894489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2011-08-05T07:00:46Z</dcterms:created>
  <dcterms:modified xsi:type="dcterms:W3CDTF">2011-08-05T07:00:58Z</dcterms:modified>
  <cp:category/>
  <cp:version/>
  <cp:contentType/>
  <cp:contentStatus/>
</cp:coreProperties>
</file>