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60" windowWidth="13515" windowHeight="6915" activeTab="0"/>
  </bookViews>
  <sheets>
    <sheet name="Κουπέπια με λάχανο (κληματόφυλ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<sst xmlns="http://schemas.openxmlformats.org/spreadsheetml/2006/main" count="117" uniqueCount="59">
  <si>
    <t>ΚΟΥΠΕΠΙΑ ΜΕ ΛΑΧΑΝΟΦΥΛΛΑ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</si>
  <si>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</si>
  <si>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</si>
  <si>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</si>
  <si>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</si>
  <si>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</si>
  <si>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</si>
  <si>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</si>
  <si>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</si>
  <si>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</si>
  <si>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</si>
  <si>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</si>
  <si>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</si>
  <si>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</si>
  <si>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</si>
  <si>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</si>
  <si>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</si>
  <si>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</si>
  <si>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</si>
  <si>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</si>
  <si>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</si>
  <si>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</si>
  <si>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</si>
  <si>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λαχανόφυλλα (περίπου ένα μέτριο λάχανο=1,5kg)</t>
  </si>
  <si>
    <t>1/2 κιλό κιμάς</t>
  </si>
  <si>
    <t>1/3 φλιτζάνι λάδι</t>
  </si>
  <si>
    <t>tr</t>
  </si>
  <si>
    <t>1 φλιτζ ντομάτα ώριμη τριμμένη</t>
  </si>
  <si>
    <t>n</t>
  </si>
  <si>
    <t>1/2 φλιτζ. ρύζι (100γ ωμό)</t>
  </si>
  <si>
    <t>αλάτι</t>
  </si>
  <si>
    <t>πιπέρι</t>
  </si>
  <si>
    <t>κανέλα</t>
  </si>
  <si>
    <t>δυόσμος</t>
  </si>
  <si>
    <t>1 κρεμμύδι</t>
  </si>
  <si>
    <t>μαϊντανός</t>
  </si>
  <si>
    <t>χυμός από 3-4 λεμόνια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</si>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</sst>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1">
    <xf numFmtId="0" fontId="0" fillId="0" borderId="0" xfId="0" applyAlignment="1">
      <alignment/>
    </xf>
    <xf numFmtId="2" fontId="19" fillId="0" borderId="0" xfId="56" applyNumberFormat="1" applyFont="1" applyBorder="1">
      <alignment/>
      <protection/>
    </xf>
    <xf numFmtId="2" fontId="0" fillId="0" borderId="0" xfId="56" applyNumberFormat="1" applyBorder="1">
      <alignment/>
      <protection/>
    </xf>
    <xf numFmtId="2" fontId="20" fillId="0" borderId="0" xfId="56" applyNumberFormat="1" applyFont="1" applyBorder="1" applyAlignment="1">
      <alignment wrapText="1" shrinkToFit="1"/>
      <protection/>
    </xf>
    <xf numFmtId="2" fontId="19" fillId="0" borderId="0" xfId="56" applyNumberFormat="1" applyFont="1" applyBorder="1" applyAlignment="1">
      <alignment wrapText="1"/>
      <protection/>
    </xf>
    <xf numFmtId="2" fontId="0" fillId="0" borderId="10" xfId="56" applyNumberFormat="1" applyBorder="1" applyAlignment="1">
      <alignment wrapText="1"/>
      <protection/>
    </xf>
    <xf numFmtId="2" fontId="21" fillId="0" borderId="11" xfId="0" applyNumberFormat="1" applyFont="1" applyBorder="1" applyAlignment="1">
      <alignment wrapText="1" shrinkToFit="1"/>
    </xf>
    <xf numFmtId="2" fontId="21" fillId="0" borderId="12" xfId="0" applyNumberFormat="1" applyFont="1" applyBorder="1" applyAlignment="1">
      <alignment wrapText="1" shrinkToFit="1"/>
    </xf>
    <xf numFmtId="2" fontId="21" fillId="0" borderId="13" xfId="0" applyNumberFormat="1" applyFont="1" applyBorder="1" applyAlignment="1">
      <alignment wrapText="1" shrinkToFit="1"/>
    </xf>
    <xf numFmtId="2" fontId="0" fillId="0" borderId="14" xfId="56" applyNumberFormat="1" applyBorder="1" applyAlignment="1">
      <alignment wrapText="1"/>
      <protection/>
    </xf>
    <xf numFmtId="2" fontId="0" fillId="0" borderId="15" xfId="56" applyNumberFormat="1" applyBorder="1">
      <alignment/>
      <protection/>
    </xf>
    <xf numFmtId="2" fontId="0" fillId="0" borderId="11" xfId="56" applyNumberFormat="1" applyBorder="1" applyAlignment="1">
      <alignment wrapText="1"/>
      <protection/>
    </xf>
    <xf numFmtId="2" fontId="0" fillId="0" borderId="11" xfId="56" applyNumberFormat="1" applyFont="1" applyBorder="1" applyAlignment="1">
      <alignment wrapText="1"/>
      <protection/>
    </xf>
    <xf numFmtId="2" fontId="0" fillId="0" borderId="16" xfId="56" applyNumberFormat="1" applyFont="1" applyBorder="1" applyAlignment="1">
      <alignment wrapText="1"/>
      <protection/>
    </xf>
    <xf numFmtId="2" fontId="0" fillId="0" borderId="1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Border="1" applyAlignment="1">
      <alignment wrapText="1"/>
      <protection/>
    </xf>
    <xf numFmtId="2" fontId="0" fillId="0" borderId="18" xfId="56" applyNumberFormat="1" applyBorder="1" applyAlignment="1">
      <alignment wrapText="1"/>
      <protection/>
    </xf>
    <xf numFmtId="2" fontId="0" fillId="0" borderId="19" xfId="0" applyNumberFormat="1" applyFont="1" applyBorder="1" applyAlignment="1">
      <alignment wrapText="1"/>
    </xf>
    <xf numFmtId="2" fontId="21" fillId="0" borderId="20" xfId="0" applyNumberFormat="1" applyFont="1" applyBorder="1" applyAlignment="1">
      <alignment wrapText="1" shrinkToFit="1"/>
    </xf>
    <xf numFmtId="2" fontId="0" fillId="0" borderId="21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74">
          <cell r="B74">
            <v>138</v>
          </cell>
          <cell r="C74">
            <v>68</v>
          </cell>
          <cell r="D74">
            <v>30.9</v>
          </cell>
          <cell r="E74">
            <v>2.6</v>
          </cell>
          <cell r="F74">
            <v>1.3</v>
          </cell>
          <cell r="G74">
            <v>1</v>
          </cell>
          <cell r="H74">
            <v>0</v>
          </cell>
          <cell r="I74">
            <v>30.9</v>
          </cell>
          <cell r="K74">
            <v>18</v>
          </cell>
          <cell r="L74">
            <v>54</v>
          </cell>
          <cell r="M74">
            <v>11</v>
          </cell>
          <cell r="N74">
            <v>4</v>
          </cell>
          <cell r="O74">
            <v>0.2</v>
          </cell>
          <cell r="P74">
            <v>1</v>
          </cell>
          <cell r="Q74">
            <v>54</v>
          </cell>
          <cell r="R74">
            <v>0.2</v>
          </cell>
          <cell r="S74">
            <v>0.7</v>
          </cell>
          <cell r="T74">
            <v>0.13</v>
          </cell>
          <cell r="U74">
            <v>4</v>
          </cell>
          <cell r="V74">
            <v>5</v>
          </cell>
          <cell r="W74">
            <v>0.01</v>
          </cell>
          <cell r="Y74">
            <v>0</v>
          </cell>
          <cell r="Z74">
            <v>0.9</v>
          </cell>
          <cell r="AA74">
            <v>0.07</v>
          </cell>
          <cell r="AB74">
            <v>0</v>
          </cell>
          <cell r="AC74">
            <v>4</v>
          </cell>
          <cell r="AD74">
            <v>0</v>
          </cell>
          <cell r="AE74">
            <v>0</v>
          </cell>
          <cell r="AF74">
            <v>0</v>
          </cell>
          <cell r="AH74">
            <v>8.478260869565217</v>
          </cell>
          <cell r="AI74">
            <v>7.536231884057971</v>
          </cell>
          <cell r="AJ74">
            <v>89.56521739130434</v>
          </cell>
          <cell r="AK74">
            <v>1.9565217391304348</v>
          </cell>
          <cell r="AM74">
            <v>0.3</v>
          </cell>
          <cell r="AN74">
            <v>0.3</v>
          </cell>
          <cell r="AO74">
            <v>0.5</v>
          </cell>
        </row>
        <row r="102">
          <cell r="B102">
            <v>7</v>
          </cell>
          <cell r="C102">
            <v>91.4</v>
          </cell>
          <cell r="D102">
            <v>1.6</v>
          </cell>
          <cell r="E102">
            <v>0.3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P102">
            <v>1</v>
          </cell>
          <cell r="Q102">
            <v>130</v>
          </cell>
          <cell r="R102">
            <v>0.1</v>
          </cell>
          <cell r="T102">
            <v>0.03</v>
          </cell>
          <cell r="U102">
            <v>1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H102">
            <v>0</v>
          </cell>
          <cell r="AI102">
            <v>17.142857142857142</v>
          </cell>
          <cell r="AJ102">
            <v>91.42857142857143</v>
          </cell>
          <cell r="AK102">
            <v>0</v>
          </cell>
          <cell r="AL102">
            <v>91.42857142857143</v>
          </cell>
        </row>
        <row r="104">
          <cell r="B104">
            <v>14</v>
          </cell>
          <cell r="C104">
            <v>93.8</v>
          </cell>
          <cell r="D104">
            <v>3</v>
          </cell>
          <cell r="E104">
            <v>0.8</v>
          </cell>
          <cell r="G104">
            <v>0.6</v>
          </cell>
          <cell r="H104">
            <v>0</v>
          </cell>
          <cell r="J104">
            <v>3</v>
          </cell>
          <cell r="K104">
            <v>10</v>
          </cell>
          <cell r="L104">
            <v>19</v>
          </cell>
          <cell r="M104">
            <v>10</v>
          </cell>
          <cell r="N104">
            <v>400</v>
          </cell>
          <cell r="O104">
            <v>0.1</v>
          </cell>
          <cell r="P104">
            <v>230</v>
          </cell>
          <cell r="Q104">
            <v>230</v>
          </cell>
          <cell r="R104">
            <v>0.4</v>
          </cell>
          <cell r="S104">
            <v>0.1</v>
          </cell>
          <cell r="T104">
            <v>0.06</v>
          </cell>
          <cell r="V104">
            <v>2</v>
          </cell>
          <cell r="W104">
            <v>0.02</v>
          </cell>
          <cell r="X104">
            <v>0.02</v>
          </cell>
          <cell r="Y104">
            <v>200</v>
          </cell>
          <cell r="Z104">
            <v>0.7</v>
          </cell>
          <cell r="AA104">
            <v>0.06</v>
          </cell>
          <cell r="AB104">
            <v>0</v>
          </cell>
          <cell r="AC104">
            <v>10</v>
          </cell>
          <cell r="AD104">
            <v>8</v>
          </cell>
          <cell r="AE104">
            <v>0</v>
          </cell>
          <cell r="AF104">
            <v>0</v>
          </cell>
          <cell r="AG104">
            <v>1.01</v>
          </cell>
          <cell r="AI104">
            <v>22.857142857142858</v>
          </cell>
          <cell r="AJ104">
            <v>85.71428571428571</v>
          </cell>
          <cell r="AK104">
            <v>0</v>
          </cell>
          <cell r="AL104">
            <v>85.71428571428571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  <row r="119">
          <cell r="B119">
            <v>229</v>
          </cell>
          <cell r="C119">
            <v>59.1</v>
          </cell>
          <cell r="D119">
            <v>0</v>
          </cell>
          <cell r="E119">
            <v>23.1</v>
          </cell>
          <cell r="F119">
            <v>15.2</v>
          </cell>
          <cell r="G119">
            <v>0</v>
          </cell>
          <cell r="H119">
            <v>83</v>
          </cell>
          <cell r="I119">
            <v>0</v>
          </cell>
          <cell r="J119">
            <v>0</v>
          </cell>
          <cell r="K119">
            <v>18</v>
          </cell>
          <cell r="L119">
            <v>170</v>
          </cell>
          <cell r="M119">
            <v>20</v>
          </cell>
          <cell r="N119">
            <v>470</v>
          </cell>
          <cell r="O119">
            <v>0.04</v>
          </cell>
          <cell r="P119">
            <v>320</v>
          </cell>
          <cell r="Q119">
            <v>290</v>
          </cell>
          <cell r="R119">
            <v>3.1</v>
          </cell>
          <cell r="S119">
            <v>5.8</v>
          </cell>
          <cell r="T119">
            <v>0.24</v>
          </cell>
          <cell r="U119">
            <v>3</v>
          </cell>
          <cell r="V119">
            <v>6</v>
          </cell>
          <cell r="W119">
            <v>0.05</v>
          </cell>
          <cell r="X119">
            <v>0.33</v>
          </cell>
          <cell r="Z119">
            <v>4.4</v>
          </cell>
          <cell r="AA119">
            <v>0.3</v>
          </cell>
          <cell r="AB119">
            <v>2</v>
          </cell>
          <cell r="AC119">
            <v>16</v>
          </cell>
          <cell r="AD119">
            <v>0</v>
          </cell>
          <cell r="AG119">
            <v>0.31</v>
          </cell>
          <cell r="AH119">
            <v>59.73799126637554</v>
          </cell>
          <cell r="AI119">
            <v>40.34934497816594</v>
          </cell>
          <cell r="AJ119">
            <v>0</v>
          </cell>
          <cell r="AK119">
            <v>25.54585152838428</v>
          </cell>
          <cell r="AL119">
            <v>0</v>
          </cell>
          <cell r="AM119">
            <v>6.5</v>
          </cell>
          <cell r="AN119">
            <v>7.4</v>
          </cell>
          <cell r="AO119">
            <v>0.6</v>
          </cell>
        </row>
        <row r="125">
          <cell r="B125">
            <v>16</v>
          </cell>
          <cell r="C125">
            <v>93.1</v>
          </cell>
          <cell r="D125">
            <v>2.2</v>
          </cell>
          <cell r="E125">
            <v>1.8</v>
          </cell>
          <cell r="F125">
            <v>0.4</v>
          </cell>
          <cell r="G125">
            <v>2.3</v>
          </cell>
          <cell r="H125">
            <v>0</v>
          </cell>
          <cell r="I125">
            <v>0.1</v>
          </cell>
          <cell r="J125">
            <v>2</v>
          </cell>
          <cell r="K125">
            <v>33</v>
          </cell>
          <cell r="L125">
            <v>120</v>
          </cell>
          <cell r="M125">
            <v>4</v>
          </cell>
          <cell r="N125">
            <v>9</v>
          </cell>
          <cell r="O125">
            <v>0.2</v>
          </cell>
          <cell r="P125">
            <v>8</v>
          </cell>
          <cell r="Q125">
            <v>120</v>
          </cell>
          <cell r="R125">
            <v>0.3</v>
          </cell>
          <cell r="S125">
            <v>0.1</v>
          </cell>
          <cell r="T125">
            <v>0.01</v>
          </cell>
          <cell r="U125">
            <v>2</v>
          </cell>
          <cell r="V125">
            <v>2</v>
          </cell>
          <cell r="W125">
            <v>0.08</v>
          </cell>
          <cell r="X125">
            <v>0.01</v>
          </cell>
          <cell r="Y125">
            <v>210</v>
          </cell>
          <cell r="Z125">
            <v>0.3</v>
          </cell>
          <cell r="AA125">
            <v>0.08</v>
          </cell>
          <cell r="AB125">
            <v>0</v>
          </cell>
          <cell r="AC125">
            <v>29</v>
          </cell>
          <cell r="AD125">
            <v>20</v>
          </cell>
          <cell r="AE125">
            <v>0</v>
          </cell>
          <cell r="AF125">
            <v>0</v>
          </cell>
          <cell r="AG125">
            <v>0.2</v>
          </cell>
          <cell r="AH125">
            <v>22.5</v>
          </cell>
          <cell r="AI125">
            <v>45</v>
          </cell>
          <cell r="AJ125">
            <v>55.00000000000001</v>
          </cell>
          <cell r="AK125">
            <v>5.625</v>
          </cell>
          <cell r="AL125">
            <v>50</v>
          </cell>
          <cell r="AM125">
            <v>0.1</v>
          </cell>
          <cell r="AO125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44"/>
  <sheetViews>
    <sheetView tabSelected="1" view="pageLayout" zoomScale="55" zoomScaleNormal="55" zoomScalePageLayoutView="55" workbookViewId="0" topLeftCell="A31">
      <selection activeCell="A1" sqref="A1:C1"/>
    </sheetView>
  </sheetViews>
  <sheetFormatPr defaultColWidth="9.140625" defaultRowHeight="15"/>
  <cols>
    <col min="1" max="1" width="18.140625" style="20" customWidth="1"/>
    <col min="2" max="3" width="9.140625" style="2" customWidth="1"/>
    <col min="4" max="4" width="9.8515625" style="2" customWidth="1"/>
    <col min="5" max="5" width="16.421875" style="2" customWidth="1"/>
    <col min="6" max="8" width="9.140625" style="2" customWidth="1"/>
    <col min="9" max="9" width="13.00390625" style="2" customWidth="1"/>
    <col min="10" max="12" width="9.140625" style="2" customWidth="1"/>
    <col min="13" max="14" width="12.57421875" style="2" customWidth="1"/>
    <col min="15" max="15" width="9.140625" style="2" customWidth="1"/>
    <col min="16" max="16" width="12.57421875" style="2" customWidth="1"/>
    <col min="17" max="17" width="9.140625" style="2" customWidth="1"/>
    <col min="18" max="18" width="11.8515625" style="2" customWidth="1"/>
    <col min="19" max="21" width="9.140625" style="2" customWidth="1"/>
    <col min="22" max="22" width="10.8515625" style="2" customWidth="1"/>
    <col min="23" max="24" width="9.140625" style="2" customWidth="1"/>
    <col min="25" max="25" width="19.140625" style="2" customWidth="1"/>
    <col min="26" max="16384" width="9.140625" style="2" customWidth="1"/>
  </cols>
  <sheetData>
    <row r="1" spans="1:47" ht="18">
      <c r="A1" s="1" t="s">
        <v>0</v>
      </c>
      <c r="B1" s="1"/>
      <c r="C1" s="1"/>
      <c r="AQ1" s="3"/>
      <c r="AR1" s="3"/>
      <c r="AS1" s="3"/>
      <c r="AT1" s="3"/>
      <c r="AU1" s="3"/>
    </row>
    <row r="2" spans="1:3" ht="18">
      <c r="A2" s="4" t="s">
        <v>1</v>
      </c>
      <c r="B2" s="4"/>
      <c r="C2" s="4"/>
    </row>
    <row r="3" ht="14.25">
      <c r="A3" s="5"/>
    </row>
    <row r="4" spans="1:22" ht="30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8" t="s">
        <v>22</v>
      </c>
    </row>
    <row r="5" spans="1:22" ht="42.75">
      <c r="A5" s="9" t="s">
        <v>23</v>
      </c>
      <c r="B5" s="2">
        <v>2247</v>
      </c>
      <c r="C5" s="2">
        <f>22.47*'[1]ΣΥΣΤΑΣΗ ΤΡΟΦΙΜΩΝ'!B125</f>
        <v>359.52</v>
      </c>
      <c r="D5" s="2">
        <f>22.47*'[1]ΣΥΣΤΑΣΗ ΤΡΟΦΙΜΩΝ'!C125</f>
        <v>2091.957</v>
      </c>
      <c r="E5" s="2">
        <f>22.47*'[1]ΣΥΣΤΑΣΗ ΤΡΟΦΙΜΩΝ'!D125</f>
        <v>49.434000000000005</v>
      </c>
      <c r="F5" s="2">
        <f>22.47*'[1]ΣΥΣΤΑΣΗ ΤΡΟΦΙΜΩΝ'!E125</f>
        <v>40.446</v>
      </c>
      <c r="G5" s="2">
        <f>22.47*'[1]ΣΥΣΤΑΣΗ ΤΡΟΦΙΜΩΝ'!F125</f>
        <v>8.988</v>
      </c>
      <c r="H5" s="2">
        <f>22.47*'[1]ΣΥΣΤΑΣΗ ΤΡΟΦΙΜΩΝ'!G125</f>
        <v>51.68099999999999</v>
      </c>
      <c r="I5" s="2">
        <f>22.47*'[1]ΣΥΣΤΑΣΗ ΤΡΟΦΙΜΩΝ'!H125</f>
        <v>0</v>
      </c>
      <c r="J5" s="2">
        <f>22.47*'[1]ΣΥΣΤΑΣΗ ΤΡΟΦΙΜΩΝ'!I125</f>
        <v>2.247</v>
      </c>
      <c r="K5" s="2">
        <f>22.47*'[1]ΣΥΣΤΑΣΗ ΤΡΟΦΙΜΩΝ'!J125</f>
        <v>44.94</v>
      </c>
      <c r="L5" s="2">
        <f>22.47*'[1]ΣΥΣΤΑΣΗ ΤΡΟΦΙΜΩΝ'!K125</f>
        <v>741.51</v>
      </c>
      <c r="M5" s="2">
        <f>22.47*'[1]ΣΥΣΤΑΣΗ ΤΡΟΦΙΜΩΝ'!L125</f>
        <v>2696.3999999999996</v>
      </c>
      <c r="N5" s="2">
        <f>22.47*'[1]ΣΥΣΤΑΣΗ ΤΡΟΦΙΜΩΝ'!M125</f>
        <v>89.88</v>
      </c>
      <c r="O5" s="2">
        <f>22.47*'[1]ΣΥΣΤΑΣΗ ΤΡΟΦΙΜΩΝ'!N125</f>
        <v>202.23</v>
      </c>
      <c r="P5" s="2">
        <f>22.47*'[1]ΣΥΣΤΑΣΗ ΤΡΟΦΙΜΩΝ'!O125</f>
        <v>4.494</v>
      </c>
      <c r="Q5" s="2">
        <f>22.47*'[1]ΣΥΣΤΑΣΗ ΤΡΟΦΙΜΩΝ'!P125</f>
        <v>179.76</v>
      </c>
      <c r="R5" s="2">
        <f>22.47*'[1]ΣΥΣΤΑΣΗ ΤΡΟΦΙΜΩΝ'!Q125</f>
        <v>2696.3999999999996</v>
      </c>
      <c r="S5" s="2">
        <f>22.47*'[1]ΣΥΣΤΑΣΗ ΤΡΟΦΙΜΩΝ'!R125</f>
        <v>6.741</v>
      </c>
      <c r="T5" s="2">
        <f>22.47*'[1]ΣΥΣΤΑΣΗ ΤΡΟΦΙΜΩΝ'!S125</f>
        <v>2.247</v>
      </c>
      <c r="U5" s="2">
        <f>22.47*'[1]ΣΥΣΤΑΣΗ ΤΡΟΦΙΜΩΝ'!T125</f>
        <v>0.22469999999999998</v>
      </c>
      <c r="V5" s="10">
        <f>22.47*'[1]ΣΥΣΤΑΣΗ ΤΡΟΦΙΜΩΝ'!U125</f>
        <v>44.94</v>
      </c>
    </row>
    <row r="6" spans="1:22" ht="14.25">
      <c r="A6" s="11" t="s">
        <v>24</v>
      </c>
      <c r="B6" s="2">
        <v>500</v>
      </c>
      <c r="C6" s="2">
        <f>5*'[1]ΣΥΣΤΑΣΗ ΤΡΟΦΙΜΩΝ'!B119</f>
        <v>1145</v>
      </c>
      <c r="D6" s="2">
        <f>5*'[1]ΣΥΣΤΑΣΗ ΤΡΟΦΙΜΩΝ'!C119</f>
        <v>295.5</v>
      </c>
      <c r="E6" s="2">
        <f>5*'[1]ΣΥΣΤΑΣΗ ΤΡΟΦΙΜΩΝ'!D119</f>
        <v>0</v>
      </c>
      <c r="F6" s="2">
        <f>5*'[1]ΣΥΣΤΑΣΗ ΤΡΟΦΙΜΩΝ'!E119</f>
        <v>115.5</v>
      </c>
      <c r="G6" s="2">
        <f>5*'[1]ΣΥΣΤΑΣΗ ΤΡΟΦΙΜΩΝ'!F119</f>
        <v>76</v>
      </c>
      <c r="H6" s="2">
        <f>5*'[1]ΣΥΣΤΑΣΗ ΤΡΟΦΙΜΩΝ'!G119</f>
        <v>0</v>
      </c>
      <c r="I6" s="2">
        <f>5*'[1]ΣΥΣΤΑΣΗ ΤΡΟΦΙΜΩΝ'!H119</f>
        <v>415</v>
      </c>
      <c r="J6" s="2">
        <f>5*'[1]ΣΥΣΤΑΣΗ ΤΡΟΦΙΜΩΝ'!I119</f>
        <v>0</v>
      </c>
      <c r="K6" s="2">
        <f>5*'[1]ΣΥΣΤΑΣΗ ΤΡΟΦΙΜΩΝ'!J119</f>
        <v>0</v>
      </c>
      <c r="L6" s="2">
        <f>5*'[1]ΣΥΣΤΑΣΗ ΤΡΟΦΙΜΩΝ'!K119</f>
        <v>90</v>
      </c>
      <c r="M6" s="2">
        <f>5*'[1]ΣΥΣΤΑΣΗ ΤΡΟΦΙΜΩΝ'!L119</f>
        <v>850</v>
      </c>
      <c r="N6" s="2">
        <f>5*'[1]ΣΥΣΤΑΣΗ ΤΡΟΦΙΜΩΝ'!M119</f>
        <v>100</v>
      </c>
      <c r="O6" s="2">
        <f>5*'[1]ΣΥΣΤΑΣΗ ΤΡΟΦΙΜΩΝ'!N119</f>
        <v>2350</v>
      </c>
      <c r="P6" s="2">
        <f>5*'[1]ΣΥΣΤΑΣΗ ΤΡΟΦΙΜΩΝ'!O119</f>
        <v>0.2</v>
      </c>
      <c r="Q6" s="2">
        <f>5*'[1]ΣΥΣΤΑΣΗ ΤΡΟΦΙΜΩΝ'!P119</f>
        <v>1600</v>
      </c>
      <c r="R6" s="2">
        <f>5*'[1]ΣΥΣΤΑΣΗ ΤΡΟΦΙΜΩΝ'!Q119</f>
        <v>1450</v>
      </c>
      <c r="S6" s="2">
        <f>5*'[1]ΣΥΣΤΑΣΗ ΤΡΟΦΙΜΩΝ'!R119</f>
        <v>15.5</v>
      </c>
      <c r="T6" s="2">
        <f>5*'[1]ΣΥΣΤΑΣΗ ΤΡΟΦΙΜΩΝ'!S119</f>
        <v>29</v>
      </c>
      <c r="U6" s="2">
        <f>5*'[1]ΣΥΣΤΑΣΗ ΤΡΟΦΙΜΩΝ'!T119</f>
        <v>1.2</v>
      </c>
      <c r="V6" s="10">
        <f>5*'[1]ΣΥΣΤΑΣΗ ΤΡΟΦΙΜΩΝ'!U119</f>
        <v>15</v>
      </c>
    </row>
    <row r="7" spans="1:22" ht="14.25">
      <c r="A7" s="11" t="s">
        <v>25</v>
      </c>
      <c r="B7" s="2">
        <v>80</v>
      </c>
      <c r="C7" s="2">
        <f>0.8*'[1]ΣΥΣΤΑΣΗ ΤΡΟΦΙΜΩΝ'!B22</f>
        <v>719.2</v>
      </c>
      <c r="D7" s="2" t="s">
        <v>26</v>
      </c>
      <c r="E7" s="2" t="s">
        <v>26</v>
      </c>
      <c r="F7" s="2" t="s">
        <v>26</v>
      </c>
      <c r="G7" s="2">
        <f>0.8*'[1]ΣΥΣΤΑΣΗ ΤΡΟΦΙΜΩΝ'!F22</f>
        <v>79.92000000000002</v>
      </c>
      <c r="H7" s="2">
        <f>0.8*'[1]ΣΥΣΤΑΣΗ ΤΡΟΦΙΜΩΝ'!G22</f>
        <v>0</v>
      </c>
      <c r="I7" s="2">
        <f>0.8*'[1]ΣΥΣΤΑΣΗ ΤΡΟΦΙΜΩΝ'!H22</f>
        <v>0</v>
      </c>
      <c r="J7" s="2">
        <f>0.8*'[1]ΣΥΣΤΑΣΗ ΤΡΟΦΙΜΩΝ'!I22</f>
        <v>0</v>
      </c>
      <c r="K7" s="2">
        <f>0.8*'[1]ΣΥΣΤΑΣΗ ΤΡΟΦΙΜΩΝ'!J22</f>
        <v>0</v>
      </c>
      <c r="L7" s="2" t="s">
        <v>26</v>
      </c>
      <c r="M7" s="2" t="s">
        <v>26</v>
      </c>
      <c r="N7" s="2" t="s">
        <v>26</v>
      </c>
      <c r="O7" s="2" t="s">
        <v>26</v>
      </c>
      <c r="P7" s="2" t="s">
        <v>26</v>
      </c>
      <c r="Q7" s="2" t="s">
        <v>26</v>
      </c>
      <c r="R7" s="2" t="s">
        <v>26</v>
      </c>
      <c r="S7" s="2" t="s">
        <v>26</v>
      </c>
      <c r="T7" s="2" t="s">
        <v>26</v>
      </c>
      <c r="U7" s="2" t="s">
        <v>26</v>
      </c>
      <c r="V7" s="10" t="s">
        <v>26</v>
      </c>
    </row>
    <row r="8" spans="1:22" ht="28.5">
      <c r="A8" s="11" t="s">
        <v>27</v>
      </c>
      <c r="B8" s="2">
        <v>250</v>
      </c>
      <c r="C8" s="2">
        <f>2.5*'[1]ΣΥΣΤΑΣΗ ΤΡΟΦΙΜΩΝ'!B104</f>
        <v>35</v>
      </c>
      <c r="D8" s="2">
        <f>2.5*'[1]ΣΥΣΤΑΣΗ ΤΡΟΦΙΜΩΝ'!C104</f>
        <v>234.5</v>
      </c>
      <c r="E8" s="2">
        <f>2.5*'[1]ΣΥΣΤΑΣΗ ΤΡΟΦΙΜΩΝ'!D104</f>
        <v>7.5</v>
      </c>
      <c r="F8" s="2">
        <f>2.5*'[1]ΣΥΣΤΑΣΗ ΤΡΟΦΙΜΩΝ'!E104</f>
        <v>2</v>
      </c>
      <c r="G8" s="2" t="s">
        <v>26</v>
      </c>
      <c r="H8" s="2">
        <f>2.5*'[1]ΣΥΣΤΑΣΗ ΤΡΟΦΙΜΩΝ'!G104</f>
        <v>1.5</v>
      </c>
      <c r="I8" s="2">
        <f>2.5*'[1]ΣΥΣΤΑΣΗ ΤΡΟΦΙΜΩΝ'!H104</f>
        <v>0</v>
      </c>
      <c r="J8" s="2" t="s">
        <v>26</v>
      </c>
      <c r="K8" s="2">
        <f>2.5*'[1]ΣΥΣΤΑΣΗ ΤΡΟΦΙΜΩΝ'!J104</f>
        <v>7.5</v>
      </c>
      <c r="L8" s="2">
        <f>2.5*'[1]ΣΥΣΤΑΣΗ ΤΡΟΦΙΜΩΝ'!K104</f>
        <v>25</v>
      </c>
      <c r="M8" s="2">
        <f>2.5*'[1]ΣΥΣΤΑΣΗ ΤΡΟΦΙΜΩΝ'!L104</f>
        <v>47.5</v>
      </c>
      <c r="N8" s="2">
        <f>2.5*'[1]ΣΥΣΤΑΣΗ ΤΡΟΦΙΜΩΝ'!M104</f>
        <v>25</v>
      </c>
      <c r="O8" s="2">
        <f>2.5*'[1]ΣΥΣΤΑΣΗ ΤΡΟΦΙΜΩΝ'!N104</f>
        <v>1000</v>
      </c>
      <c r="P8" s="2">
        <f>2.5*'[1]ΣΥΣΤΑΣΗ ΤΡΟΦΙΜΩΝ'!O104</f>
        <v>0.25</v>
      </c>
      <c r="Q8" s="2">
        <f>2.5*'[1]ΣΥΣΤΑΣΗ ΤΡΟΦΙΜΩΝ'!P104</f>
        <v>575</v>
      </c>
      <c r="R8" s="2">
        <f>2.5*'[1]ΣΥΣΤΑΣΗ ΤΡΟΦΙΜΩΝ'!Q104</f>
        <v>575</v>
      </c>
      <c r="S8" s="2">
        <f>2.5*'[1]ΣΥΣΤΑΣΗ ΤΡΟΦΙΜΩΝ'!R104</f>
        <v>1</v>
      </c>
      <c r="T8" s="2">
        <f>2.5*'[1]ΣΥΣΤΑΣΗ ΤΡΟΦΙΜΩΝ'!S104</f>
        <v>0.25</v>
      </c>
      <c r="U8" s="2">
        <f>2.5*'[1]ΣΥΣΤΑΣΗ ΤΡΟΦΙΜΩΝ'!T104</f>
        <v>0.15</v>
      </c>
      <c r="V8" s="10" t="s">
        <v>28</v>
      </c>
    </row>
    <row r="9" spans="1:22" ht="28.5">
      <c r="A9" s="11" t="s">
        <v>29</v>
      </c>
      <c r="B9" s="2">
        <v>277</v>
      </c>
      <c r="C9" s="2">
        <f>2.77*'[1]ΣΥΣΤΑΣΗ ΤΡΟΦΙΜΩΝ'!B74</f>
        <v>382.26</v>
      </c>
      <c r="D9" s="2">
        <f>2.77*'[1]ΣΥΣΤΑΣΗ ΤΡΟΦΙΜΩΝ'!C74</f>
        <v>188.36</v>
      </c>
      <c r="E9" s="2">
        <f>2.77*'[1]ΣΥΣΤΑΣΗ ΤΡΟΦΙΜΩΝ'!D74</f>
        <v>85.593</v>
      </c>
      <c r="F9" s="2">
        <f>2.77*'[1]ΣΥΣΤΑΣΗ ΤΡΟΦΙΜΩΝ'!E74</f>
        <v>7.202</v>
      </c>
      <c r="G9" s="2">
        <f>2.77*'[1]ΣΥΣΤΑΣΗ ΤΡΟΦΙΜΩΝ'!F74</f>
        <v>3.601</v>
      </c>
      <c r="H9" s="2">
        <f>2.77*'[1]ΣΥΣΤΑΣΗ ΤΡΟΦΙΜΩΝ'!G74</f>
        <v>2.77</v>
      </c>
      <c r="I9" s="2">
        <f>2.77*'[1]ΣΥΣΤΑΣΗ ΤΡΟΦΙΜΩΝ'!H74</f>
        <v>0</v>
      </c>
      <c r="J9" s="2">
        <f>2.77*'[1]ΣΥΣΤΑΣΗ ΤΡΟΦΙΜΩΝ'!I74</f>
        <v>85.593</v>
      </c>
      <c r="K9" s="2" t="s">
        <v>26</v>
      </c>
      <c r="L9" s="2">
        <f>2.77*'[1]ΣΥΣΤΑΣΗ ΤΡΟΦΙΜΩΝ'!K74</f>
        <v>49.86</v>
      </c>
      <c r="M9" s="2">
        <f>2.77*'[1]ΣΥΣΤΑΣΗ ΤΡΟΦΙΜΩΝ'!L74</f>
        <v>149.58</v>
      </c>
      <c r="N9" s="2">
        <f>2.77*'[1]ΣΥΣΤΑΣΗ ΤΡΟΦΙΜΩΝ'!M74</f>
        <v>30.47</v>
      </c>
      <c r="O9" s="2">
        <f>2.77*'[1]ΣΥΣΤΑΣΗ ΤΡΟΦΙΜΩΝ'!N74</f>
        <v>11.08</v>
      </c>
      <c r="P9" s="2">
        <f>2.77*'[1]ΣΥΣΤΑΣΗ ΤΡΟΦΙΜΩΝ'!O74</f>
        <v>0.554</v>
      </c>
      <c r="Q9" s="2">
        <f>2.77*'[1]ΣΥΣΤΑΣΗ ΤΡΟΦΙΜΩΝ'!P74</f>
        <v>2.77</v>
      </c>
      <c r="R9" s="2">
        <f>2.77*'[1]ΣΥΣΤΑΣΗ ΤΡΟΦΙΜΩΝ'!Q74</f>
        <v>149.58</v>
      </c>
      <c r="S9" s="2">
        <f>2.77*'[1]ΣΥΣΤΑΣΗ ΤΡΟΦΙΜΩΝ'!R74</f>
        <v>0.554</v>
      </c>
      <c r="T9" s="2">
        <f>2.77*'[1]ΣΥΣΤΑΣΗ ΤΡΟΦΙΜΩΝ'!S74</f>
        <v>1.9389999999999998</v>
      </c>
      <c r="U9" s="2">
        <f>2.77*'[1]ΣΥΣΤΑΣΗ ΤΡΟΦΙΜΩΝ'!T74</f>
        <v>0.36010000000000003</v>
      </c>
      <c r="V9" s="10">
        <f>2.77*'[1]ΣΥΣΤΑΣΗ ΤΡΟΦΙΜΩΝ'!U74</f>
        <v>11.08</v>
      </c>
    </row>
    <row r="10" spans="1:22" ht="14.25">
      <c r="A10" s="11" t="s">
        <v>30</v>
      </c>
      <c r="B10" s="2">
        <v>12</v>
      </c>
      <c r="O10" s="2">
        <v>7200</v>
      </c>
      <c r="Q10" s="2">
        <v>4800</v>
      </c>
      <c r="V10" s="10"/>
    </row>
    <row r="11" spans="1:22" ht="14.25">
      <c r="A11" s="11" t="s">
        <v>31</v>
      </c>
      <c r="V11" s="10"/>
    </row>
    <row r="12" spans="1:22" ht="14.25">
      <c r="A12" s="11" t="s">
        <v>32</v>
      </c>
      <c r="V12" s="10"/>
    </row>
    <row r="13" spans="1:22" ht="14.25">
      <c r="A13" s="11" t="s">
        <v>33</v>
      </c>
      <c r="V13" s="10"/>
    </row>
    <row r="14" spans="1:22" ht="14.25">
      <c r="A14" s="11" t="s">
        <v>34</v>
      </c>
      <c r="B14" s="2">
        <v>85</v>
      </c>
      <c r="C14" s="2">
        <f>0.85*'[1]ΣΥΣΤΑΣΗ ΤΡΟΦΙΜΩΝ'!B108</f>
        <v>30.599999999999998</v>
      </c>
      <c r="D14" s="2">
        <f>0.85*'[1]ΣΥΣΤΑΣΗ ΤΡΟΦΙΜΩΝ'!C108</f>
        <v>75.64999999999999</v>
      </c>
      <c r="E14" s="2">
        <f>0.85*'[1]ΣΥΣΤΑΣΗ ΤΡΟΦΙΜΩΝ'!D108</f>
        <v>6.715</v>
      </c>
      <c r="F14" s="2">
        <f>0.85*'[1]ΣΥΣΤΑΣΗ ΤΡΟΦΙΜΩΝ'!E108</f>
        <v>1.02</v>
      </c>
      <c r="G14" s="2">
        <f>0.85*'[1]ΣΥΣΤΑΣΗ ΤΡΟΦΙΜΩΝ'!F108</f>
        <v>0.17</v>
      </c>
      <c r="H14" s="2">
        <f>0.85*'[1]ΣΥΣΤΑΣΗ ΤΡΟΦΙΜΩΝ'!G108</f>
        <v>1.275</v>
      </c>
      <c r="I14" s="2">
        <f>0.85*'[1]ΣΥΣΤΑΣΗ ΤΡΟΦΙΜΩΝ'!H108</f>
        <v>0</v>
      </c>
      <c r="J14" s="2" t="s">
        <v>26</v>
      </c>
      <c r="K14" s="2">
        <f>0.85*'[1]ΣΥΣΤΑΣΗ ΤΡΟΦΙΜΩΝ'!J108</f>
        <v>4.76</v>
      </c>
      <c r="L14" s="2">
        <f>0.85*'[1]ΣΥΣΤΑΣΗ ΤΡΟΦΙΜΩΝ'!K108</f>
        <v>21.25</v>
      </c>
      <c r="M14" s="2">
        <f>0.85*'[1]ΣΥΣΤΑΣΗ ΤΡΟΦΙΜΩΝ'!L108</f>
        <v>25.5</v>
      </c>
      <c r="N14" s="2">
        <f>0.85*'[1]ΣΥΣΤΑΣΗ ΤΡΟΦΙΜΩΝ'!M108</f>
        <v>3.4</v>
      </c>
      <c r="O14" s="2">
        <f>0.85*'[1]ΣΥΣΤΑΣΗ ΤΡΟΦΙΜΩΝ'!N108</f>
        <v>21.25</v>
      </c>
      <c r="P14" s="2">
        <f>0.85*'[1]ΣΥΣΤΑΣΗ ΤΡΟΦΙΜΩΝ'!O108</f>
        <v>0.085</v>
      </c>
      <c r="Q14" s="2">
        <f>0.85*'[1]ΣΥΣΤΑΣΗ ΤΡΟΦΙΜΩΝ'!P108</f>
        <v>2.55</v>
      </c>
      <c r="R14" s="2">
        <f>0.85*'[1]ΣΥΣΤΑΣΗ ΤΡΟΦΙΜΩΝ'!Q108</f>
        <v>136</v>
      </c>
      <c r="S14" s="2">
        <f>0.85*'[1]ΣΥΣΤΑΣΗ ΤΡΟΦΙΜΩΝ'!R108</f>
        <v>0.255</v>
      </c>
      <c r="T14" s="2">
        <f>0.85*'[1]ΣΥΣΤΑΣΗ ΤΡΟΦΙΜΩΝ'!S108</f>
        <v>0.17</v>
      </c>
      <c r="U14" s="2">
        <f>0.85*'[1]ΣΥΣΤΑΣΗ ΤΡΟΦΙΜΩΝ'!T108</f>
        <v>0.0425</v>
      </c>
      <c r="V14" s="10">
        <f>0.85*'[1]ΣΥΣΤΑΣΗ ΤΡΟΦΙΜΩΝ'!U108</f>
        <v>0.85</v>
      </c>
    </row>
    <row r="15" spans="1:22" ht="14.25">
      <c r="A15" s="11" t="s">
        <v>35</v>
      </c>
      <c r="V15" s="10"/>
    </row>
    <row r="16" spans="1:22" ht="28.5">
      <c r="A16" s="11" t="s">
        <v>36</v>
      </c>
      <c r="B16" s="2">
        <v>120</v>
      </c>
      <c r="C16" s="2">
        <f>1.2*'[1]ΣΥΣΤΑΣΗ ΤΡΟΦΙΜΩΝ'!B102</f>
        <v>8.4</v>
      </c>
      <c r="D16" s="2">
        <f>1.2*'[1]ΣΥΣΤΑΣΗ ΤΡΟΦΙΜΩΝ'!C102</f>
        <v>109.68</v>
      </c>
      <c r="E16" s="2">
        <f>1.2*'[1]ΣΥΣΤΑΣΗ ΤΡΟΦΙΜΩΝ'!D102</f>
        <v>1.92</v>
      </c>
      <c r="F16" s="2">
        <f>1.2*'[1]ΣΥΣΤΑΣΗ ΤΡΟΦΙΜΩΝ'!E102</f>
        <v>0.36</v>
      </c>
      <c r="G16" s="2" t="s">
        <v>26</v>
      </c>
      <c r="H16" s="2">
        <f>1.2*'[1]ΣΥΣΤΑΣΗ ΤΡΟΦΙΜΩΝ'!G102</f>
        <v>0.12</v>
      </c>
      <c r="I16" s="2">
        <f>1.2*'[1]ΣΥΣΤΑΣΗ ΤΡΟΦΙΜΩΝ'!H102</f>
        <v>0</v>
      </c>
      <c r="J16" s="2">
        <f>1.2*'[1]ΣΥΣΤΑΣΗ ΤΡΟΦΙΜΩΝ'!I102</f>
        <v>0</v>
      </c>
      <c r="K16" s="2">
        <f>1.2*'[1]ΣΥΣΤΑΣΗ ΤΡΟΦΙΜΩΝ'!J102</f>
        <v>1.92</v>
      </c>
      <c r="L16" s="2">
        <f>1.2*'[1]ΣΥΣΤΑΣΗ ΤΡΟΦΙΜΩΝ'!K102</f>
        <v>8.4</v>
      </c>
      <c r="M16" s="2">
        <f>1.2*'[1]ΣΥΣΤΑΣΗ ΤΡΟΦΙΜΩΝ'!L102</f>
        <v>9.6</v>
      </c>
      <c r="N16" s="2">
        <f>1.2*'[1]ΣΥΣΤΑΣΗ ΤΡΟΦΙΜΩΝ'!M102</f>
        <v>8.4</v>
      </c>
      <c r="O16" s="2">
        <f>1.2*'[1]ΣΥΣΤΑΣΗ ΤΡΟΦΙΜΩΝ'!N102</f>
        <v>3.5999999999999996</v>
      </c>
      <c r="P16" s="2" t="s">
        <v>26</v>
      </c>
      <c r="Q16" s="2">
        <f>1.2*'[1]ΣΥΣΤΑΣΗ ΤΡΟΦΙΜΩΝ'!P102</f>
        <v>1.2</v>
      </c>
      <c r="R16" s="2">
        <f>1.2*'[1]ΣΥΣΤΑΣΗ ΤΡΟΦΙΜΩΝ'!Q102</f>
        <v>156</v>
      </c>
      <c r="S16" s="2">
        <f>1.2*'[1]ΣΥΣΤΑΣΗ ΤΡΟΦΙΜΩΝ'!R102</f>
        <v>0.12</v>
      </c>
      <c r="T16" s="2" t="s">
        <v>26</v>
      </c>
      <c r="U16" s="2">
        <f>1.2*'[1]ΣΥΣΤΑΣΗ ΤΡΟΦΙΜΩΝ'!T102</f>
        <v>0.036</v>
      </c>
      <c r="V16" s="10">
        <f>1.2*'[1]ΣΥΣΤΑΣΗ ΤΡΟΦΙΜΩΝ'!U102</f>
        <v>1.2</v>
      </c>
    </row>
    <row r="17" spans="1:22" ht="14.25">
      <c r="A17" s="12" t="s">
        <v>37</v>
      </c>
      <c r="B17" s="2">
        <f aca="true" t="shared" si="0" ref="B17:V17">SUM(B5:B16)</f>
        <v>3571</v>
      </c>
      <c r="C17" s="2">
        <f t="shared" si="0"/>
        <v>2679.9800000000005</v>
      </c>
      <c r="D17" s="2">
        <f t="shared" si="0"/>
        <v>2995.647</v>
      </c>
      <c r="E17" s="2">
        <f t="shared" si="0"/>
        <v>151.162</v>
      </c>
      <c r="F17" s="2">
        <f t="shared" si="0"/>
        <v>166.52800000000002</v>
      </c>
      <c r="G17" s="2">
        <f t="shared" si="0"/>
        <v>168.679</v>
      </c>
      <c r="H17" s="2">
        <f t="shared" si="0"/>
        <v>57.34599999999999</v>
      </c>
      <c r="I17" s="2">
        <f t="shared" si="0"/>
        <v>415</v>
      </c>
      <c r="J17" s="2">
        <f t="shared" si="0"/>
        <v>87.84</v>
      </c>
      <c r="K17" s="2">
        <f t="shared" si="0"/>
        <v>59.12</v>
      </c>
      <c r="L17" s="2">
        <f t="shared" si="0"/>
        <v>936.02</v>
      </c>
      <c r="M17" s="2">
        <f t="shared" si="0"/>
        <v>3778.5799999999995</v>
      </c>
      <c r="N17" s="2">
        <f t="shared" si="0"/>
        <v>257.15</v>
      </c>
      <c r="O17" s="2">
        <f t="shared" si="0"/>
        <v>10788.16</v>
      </c>
      <c r="P17" s="2">
        <f t="shared" si="0"/>
        <v>5.583</v>
      </c>
      <c r="Q17" s="2">
        <f t="shared" si="0"/>
        <v>7161.280000000001</v>
      </c>
      <c r="R17" s="2">
        <f t="shared" si="0"/>
        <v>5162.98</v>
      </c>
      <c r="S17" s="2">
        <f t="shared" si="0"/>
        <v>24.169999999999998</v>
      </c>
      <c r="T17" s="2">
        <f t="shared" si="0"/>
        <v>33.606</v>
      </c>
      <c r="U17" s="2">
        <f t="shared" si="0"/>
        <v>2.0132999999999996</v>
      </c>
      <c r="V17" s="10">
        <f t="shared" si="0"/>
        <v>73.07</v>
      </c>
    </row>
    <row r="18" spans="1:25" ht="42.75">
      <c r="A18" s="13" t="s">
        <v>38</v>
      </c>
      <c r="B18" s="14">
        <v>100</v>
      </c>
      <c r="C18" s="14">
        <f aca="true" t="shared" si="1" ref="C18:V18">100*C17/$B$17</f>
        <v>75.04844581349764</v>
      </c>
      <c r="D18" s="14">
        <f t="shared" si="1"/>
        <v>83.88818258190983</v>
      </c>
      <c r="E18" s="14">
        <f t="shared" si="1"/>
        <v>4.233043965275833</v>
      </c>
      <c r="F18" s="14">
        <f t="shared" si="1"/>
        <v>4.663343601232149</v>
      </c>
      <c r="G18" s="14">
        <f t="shared" si="1"/>
        <v>4.7235788294595356</v>
      </c>
      <c r="H18" s="14">
        <f t="shared" si="1"/>
        <v>1.6058807056846818</v>
      </c>
      <c r="I18" s="14">
        <f t="shared" si="1"/>
        <v>11.621394567348082</v>
      </c>
      <c r="J18" s="14">
        <f t="shared" si="1"/>
        <v>2.4598151778213384</v>
      </c>
      <c r="K18" s="14">
        <f t="shared" si="1"/>
        <v>1.6555586670400448</v>
      </c>
      <c r="L18" s="14">
        <f t="shared" si="1"/>
        <v>26.21170540464856</v>
      </c>
      <c r="M18" s="14">
        <f t="shared" si="1"/>
        <v>105.81293755250628</v>
      </c>
      <c r="N18" s="14">
        <f t="shared" si="1"/>
        <v>7.2010641276953224</v>
      </c>
      <c r="O18" s="14">
        <f t="shared" si="1"/>
        <v>302.1047325679082</v>
      </c>
      <c r="P18" s="14">
        <f t="shared" si="1"/>
        <v>0.15634276113133577</v>
      </c>
      <c r="Q18" s="14">
        <f t="shared" si="1"/>
        <v>200.53990478857466</v>
      </c>
      <c r="R18" s="14">
        <f t="shared" si="1"/>
        <v>144.58078969476335</v>
      </c>
      <c r="S18" s="14">
        <f t="shared" si="1"/>
        <v>0.6768412209465136</v>
      </c>
      <c r="T18" s="14">
        <f t="shared" si="1"/>
        <v>0.9410809297115655</v>
      </c>
      <c r="U18" s="14">
        <f t="shared" si="1"/>
        <v>0.05637916549985997</v>
      </c>
      <c r="V18" s="15">
        <f t="shared" si="1"/>
        <v>2.0462055446653595</v>
      </c>
      <c r="Y18" s="16"/>
    </row>
    <row r="19" spans="1:25" ht="14.25">
      <c r="A19" s="17"/>
      <c r="Y19" s="16"/>
    </row>
    <row r="20" spans="1:25" ht="14.25">
      <c r="A20" s="16"/>
      <c r="Y20" s="16"/>
    </row>
    <row r="21" ht="14.25">
      <c r="A21" s="16"/>
    </row>
    <row r="22" spans="1:21" ht="60">
      <c r="A22" s="18"/>
      <c r="B22" s="19" t="s">
        <v>39</v>
      </c>
      <c r="C22" s="7" t="s">
        <v>40</v>
      </c>
      <c r="D22" s="7" t="s">
        <v>41</v>
      </c>
      <c r="E22" s="7" t="s">
        <v>42</v>
      </c>
      <c r="F22" s="7" t="s">
        <v>43</v>
      </c>
      <c r="G22" s="7" t="s">
        <v>44</v>
      </c>
      <c r="H22" s="7" t="s">
        <v>45</v>
      </c>
      <c r="I22" s="7" t="s">
        <v>46</v>
      </c>
      <c r="J22" s="7" t="s">
        <v>47</v>
      </c>
      <c r="K22" s="7" t="s">
        <v>48</v>
      </c>
      <c r="L22" s="7" t="s">
        <v>49</v>
      </c>
      <c r="M22" s="7" t="s">
        <v>50</v>
      </c>
      <c r="N22" s="7" t="s">
        <v>51</v>
      </c>
      <c r="O22" s="7" t="s">
        <v>52</v>
      </c>
      <c r="P22" s="7" t="s">
        <v>53</v>
      </c>
      <c r="Q22" s="7" t="s">
        <v>54</v>
      </c>
      <c r="R22" s="7" t="s">
        <v>55</v>
      </c>
      <c r="S22" s="7" t="s">
        <v>56</v>
      </c>
      <c r="T22" s="7" t="s">
        <v>57</v>
      </c>
      <c r="U22" s="8" t="s">
        <v>58</v>
      </c>
    </row>
    <row r="23" spans="1:21" ht="42.75">
      <c r="A23" s="9" t="s">
        <v>23</v>
      </c>
      <c r="B23" s="2">
        <f>22.47*'[1]ΣΥΣΤΑΣΗ ΤΡΟΦΙΜΩΝ'!V125</f>
        <v>44.94</v>
      </c>
      <c r="C23" s="2">
        <f>22.47*'[1]ΣΥΣΤΑΣΗ ΤΡΟΦΙΜΩΝ'!W125</f>
        <v>1.7975999999999999</v>
      </c>
      <c r="D23" s="2">
        <f>22.47*'[1]ΣΥΣΤΑΣΗ ΤΡΟΦΙΜΩΝ'!X125</f>
        <v>0.22469999999999998</v>
      </c>
      <c r="E23" s="2">
        <f>22.47*'[1]ΣΥΣΤΑΣΗ ΤΡΟΦΙΜΩΝ'!Y125</f>
        <v>4718.7</v>
      </c>
      <c r="F23" s="2">
        <f>22.47*'[1]ΣΥΣΤΑΣΗ ΤΡΟΦΙΜΩΝ'!Z125</f>
        <v>6.741</v>
      </c>
      <c r="G23" s="2">
        <f>22.47*'[1]ΣΥΣΤΑΣΗ ΤΡΟΦΙΜΩΝ'!AA125</f>
        <v>1.7975999999999999</v>
      </c>
      <c r="H23" s="2">
        <f>22.47*'[1]ΣΥΣΤΑΣΗ ΤΡΟΦΙΜΩΝ'!AB125</f>
        <v>0</v>
      </c>
      <c r="I23" s="2">
        <f>22.47*'[1]ΣΥΣΤΑΣΗ ΤΡΟΦΙΜΩΝ'!AC125</f>
        <v>651.63</v>
      </c>
      <c r="J23" s="2">
        <f>22.47*'[1]ΣΥΣΤΑΣΗ ΤΡΟΦΙΜΩΝ'!AD125</f>
        <v>449.4</v>
      </c>
      <c r="K23" s="2">
        <f>22.47*'[1]ΣΥΣΤΑΣΗ ΤΡΟΦΙΜΩΝ'!AE125</f>
        <v>0</v>
      </c>
      <c r="L23" s="2">
        <f>22.47*'[1]ΣΥΣΤΑΣΗ ΤΡΟΦΙΜΩΝ'!AF125</f>
        <v>0</v>
      </c>
      <c r="M23" s="2">
        <f>22.47*'[1]ΣΥΣΤΑΣΗ ΤΡΟΦΙΜΩΝ'!AG125</f>
        <v>4.494</v>
      </c>
      <c r="N23" s="2">
        <f>'[1]ΣΥΣΤΑΣΗ ΤΡΟΦΙΜΩΝ'!AH125</f>
        <v>22.5</v>
      </c>
      <c r="O23" s="2">
        <f>'[1]ΣΥΣΤΑΣΗ ΤΡΟΦΙΜΩΝ'!AI125</f>
        <v>45</v>
      </c>
      <c r="P23" s="2">
        <f>'[1]ΣΥΣΤΑΣΗ ΤΡΟΦΙΜΩΝ'!AJ125</f>
        <v>55.00000000000001</v>
      </c>
      <c r="Q23" s="2">
        <f>'[1]ΣΥΣΤΑΣΗ ΤΡΟΦΙΜΩΝ'!AK125</f>
        <v>5.625</v>
      </c>
      <c r="R23" s="2">
        <f>'[1]ΣΥΣΤΑΣΗ ΤΡΟΦΙΜΩΝ'!AL125</f>
        <v>50</v>
      </c>
      <c r="S23" s="2">
        <f>22.47*'[1]ΣΥΣΤΑΣΗ ΤΡΟΦΙΜΩΝ'!AM125</f>
        <v>2.247</v>
      </c>
      <c r="T23" s="2" t="s">
        <v>26</v>
      </c>
      <c r="U23" s="10">
        <f>22.47*'[1]ΣΥΣΤΑΣΗ ΤΡΟΦΙΜΩΝ'!AO125</f>
        <v>6.741</v>
      </c>
    </row>
    <row r="24" spans="1:21" ht="14.25">
      <c r="A24" s="11" t="s">
        <v>24</v>
      </c>
      <c r="B24" s="2">
        <f>5*'[1]ΣΥΣΤΑΣΗ ΤΡΟΦΙΜΩΝ'!V119</f>
        <v>30</v>
      </c>
      <c r="C24" s="2">
        <f>5*'[1]ΣΥΣΤΑΣΗ ΤΡΟΦΙΜΩΝ'!W119</f>
        <v>0.25</v>
      </c>
      <c r="D24" s="2">
        <f>5*'[1]ΣΥΣΤΑΣΗ ΤΡΟΦΙΜΩΝ'!X119</f>
        <v>1.6500000000000001</v>
      </c>
      <c r="E24" s="2" t="s">
        <v>26</v>
      </c>
      <c r="F24" s="2">
        <f>5*'[1]ΣΥΣΤΑΣΗ ΤΡΟΦΙΜΩΝ'!Z119</f>
        <v>22</v>
      </c>
      <c r="G24" s="2">
        <f>5*'[1]ΣΥΣΤΑΣΗ ΤΡΟΦΙΜΩΝ'!AA119</f>
        <v>1.5</v>
      </c>
      <c r="H24" s="2">
        <f>5*'[1]ΣΥΣΤΑΣΗ ΤΡΟΦΙΜΩΝ'!AB119</f>
        <v>10</v>
      </c>
      <c r="I24" s="2">
        <f>5*'[1]ΣΥΣΤΑΣΗ ΤΡΟΦΙΜΩΝ'!AC119</f>
        <v>80</v>
      </c>
      <c r="J24" s="2">
        <f>5*'[1]ΣΥΣΤΑΣΗ ΤΡΟΦΙΜΩΝ'!AD119</f>
        <v>0</v>
      </c>
      <c r="K24" s="2" t="s">
        <v>26</v>
      </c>
      <c r="L24" s="2" t="s">
        <v>26</v>
      </c>
      <c r="M24" s="2">
        <f>5*'[1]ΣΥΣΤΑΣΗ ΤΡΟΦΙΜΩΝ'!AG119</f>
        <v>1.55</v>
      </c>
      <c r="N24" s="2">
        <f>'[1]ΣΥΣΤΑΣΗ ΤΡΟΦΙΜΩΝ'!AH119</f>
        <v>59.73799126637554</v>
      </c>
      <c r="O24" s="2">
        <f>'[1]ΣΥΣΤΑΣΗ ΤΡΟΦΙΜΩΝ'!AI119</f>
        <v>40.34934497816594</v>
      </c>
      <c r="P24" s="2">
        <f>'[1]ΣΥΣΤΑΣΗ ΤΡΟΦΙΜΩΝ'!AJ119</f>
        <v>0</v>
      </c>
      <c r="Q24" s="2">
        <f>'[1]ΣΥΣΤΑΣΗ ΤΡΟΦΙΜΩΝ'!AK119</f>
        <v>25.54585152838428</v>
      </c>
      <c r="R24" s="2">
        <f>'[1]ΣΥΣΤΑΣΗ ΤΡΟΦΙΜΩΝ'!AL119</f>
        <v>0</v>
      </c>
      <c r="S24" s="2">
        <f>5*'[1]ΣΥΣΤΑΣΗ ΤΡΟΦΙΜΩΝ'!AM119</f>
        <v>32.5</v>
      </c>
      <c r="T24" s="2">
        <f>5*'[1]ΣΥΣΤΑΣΗ ΤΡΟΦΙΜΩΝ'!AN119</f>
        <v>37</v>
      </c>
      <c r="U24" s="10">
        <f>5*'[1]ΣΥΣΤΑΣΗ ΤΡΟΦΙΜΩΝ'!AO119</f>
        <v>3</v>
      </c>
    </row>
    <row r="25" spans="1:21" ht="14.25">
      <c r="A25" s="11" t="s">
        <v>25</v>
      </c>
      <c r="B25" s="2" t="s">
        <v>26</v>
      </c>
      <c r="C25" s="2" t="s">
        <v>26</v>
      </c>
      <c r="D25" s="2" t="s">
        <v>26</v>
      </c>
      <c r="E25" s="2" t="s">
        <v>26</v>
      </c>
      <c r="F25" s="2" t="s">
        <v>26</v>
      </c>
      <c r="G25" s="2" t="s">
        <v>26</v>
      </c>
      <c r="H25" s="2">
        <f>0.8*'[1]ΣΥΣΤΑΣΗ ΤΡΟΦΙΜΩΝ'!AB22</f>
        <v>0</v>
      </c>
      <c r="I25" s="2" t="s">
        <v>26</v>
      </c>
      <c r="J25" s="2">
        <f>0.8*'[1]ΣΥΣΤΑΣΗ ΤΡΟΦΙΜΩΝ'!AD22</f>
        <v>0</v>
      </c>
      <c r="K25" s="2">
        <f>0.8*'[1]ΣΥΣΤΑΣΗ ΤΡΟΦΙΜΩΝ'!AE22</f>
        <v>0</v>
      </c>
      <c r="L25" s="2">
        <f>0.8*'[1]ΣΥΣΤΑΣΗ ΤΡΟΦΙΜΩΝ'!AF22</f>
        <v>0</v>
      </c>
      <c r="M25" s="2">
        <f>0.8*'[1]ΣΥΣΤΑΣΗ ΤΡΟΦΙΜΩΝ'!AG22</f>
        <v>4.08</v>
      </c>
      <c r="N25" s="2">
        <f>'[1]ΣΥΣΤΑΣΗ ΤΡΟΦΙΜΩΝ'!AH22</f>
        <v>100.0111234705228</v>
      </c>
      <c r="O25" s="2">
        <v>0</v>
      </c>
      <c r="P25" s="2">
        <v>0</v>
      </c>
      <c r="Q25" s="2">
        <f>'[1]ΣΥΣΤΑΣΗ ΤΡΟΦΙΜΩΝ'!AK22</f>
        <v>14.015572858731923</v>
      </c>
      <c r="R25" s="2">
        <f>'[1]ΣΥΣΤΑΣΗ ΤΡΟΦΙΜΩΝ'!AL22</f>
        <v>0</v>
      </c>
      <c r="S25" s="2">
        <f>0.8*'[1]ΣΥΣΤΑΣΗ ΤΡΟΦΙΜΩΝ'!AM22</f>
        <v>11.200000000000001</v>
      </c>
      <c r="T25" s="2">
        <f>0.8*'[1]ΣΥΣΤΑΣΗ ΤΡΟΦΙΜΩΝ'!AN22</f>
        <v>55.760000000000005</v>
      </c>
      <c r="U25" s="10">
        <f>0.8*'[1]ΣΥΣΤΑΣΗ ΤΡΟΦΙΜΩΝ'!AO22</f>
        <v>8.959999999999999</v>
      </c>
    </row>
    <row r="26" spans="1:21" ht="28.5">
      <c r="A26" s="11" t="s">
        <v>27</v>
      </c>
      <c r="B26" s="2">
        <f>2.5*'[1]ΣΥΣΤΑΣΗ ΤΡΟΦΙΜΩΝ'!V104</f>
        <v>5</v>
      </c>
      <c r="C26" s="2">
        <f>2.5*'[1]ΣΥΣΤΑΣΗ ΤΡΟΦΙΜΩΝ'!W104</f>
        <v>0.05</v>
      </c>
      <c r="D26" s="2">
        <f>2.5*'[1]ΣΥΣΤΑΣΗ ΤΡΟΦΙΜΩΝ'!X104</f>
        <v>0.05</v>
      </c>
      <c r="E26" s="2">
        <f>2.5*'[1]ΣΥΣΤΑΣΗ ΤΡΟΦΙΜΩΝ'!Y104</f>
        <v>500</v>
      </c>
      <c r="F26" s="2">
        <f>2.5*'[1]ΣΥΣΤΑΣΗ ΤΡΟΦΙΜΩΝ'!Z104</f>
        <v>1.75</v>
      </c>
      <c r="G26" s="2">
        <f>2.5*'[1]ΣΥΣΤΑΣΗ ΤΡΟΦΙΜΩΝ'!AA104</f>
        <v>0.15</v>
      </c>
      <c r="H26" s="2">
        <f>2.5*'[1]ΣΥΣΤΑΣΗ ΤΡΟΦΙΜΩΝ'!AB104</f>
        <v>0</v>
      </c>
      <c r="I26" s="2">
        <f>2.5*'[1]ΣΥΣΤΑΣΗ ΤΡΟΦΙΜΩΝ'!AC104</f>
        <v>25</v>
      </c>
      <c r="J26" s="2">
        <f>2.5*'[1]ΣΥΣΤΑΣΗ ΤΡΟΦΙΜΩΝ'!AD104</f>
        <v>20</v>
      </c>
      <c r="K26" s="2">
        <f>2.5*'[1]ΣΥΣΤΑΣΗ ΤΡΟΦΙΜΩΝ'!AE104</f>
        <v>0</v>
      </c>
      <c r="L26" s="2">
        <f>2.5*'[1]ΣΥΣΤΑΣΗ ΤΡΟΦΙΜΩΝ'!AF104</f>
        <v>0</v>
      </c>
      <c r="M26" s="2">
        <f>2.5*'[1]ΣΥΣΤΑΣΗ ΤΡΟΦΙΜΩΝ'!AG104</f>
        <v>2.525</v>
      </c>
      <c r="N26" s="2">
        <v>0</v>
      </c>
      <c r="O26" s="2">
        <f>'[1]ΣΥΣΤΑΣΗ ΤΡΟΦΙΜΩΝ'!AI104</f>
        <v>22.857142857142858</v>
      </c>
      <c r="P26" s="2">
        <f>'[1]ΣΥΣΤΑΣΗ ΤΡΟΦΙΜΩΝ'!AJ104</f>
        <v>85.71428571428571</v>
      </c>
      <c r="Q26" s="2">
        <f>'[1]ΣΥΣΤΑΣΗ ΤΡΟΦΙΜΩΝ'!AK104</f>
        <v>0</v>
      </c>
      <c r="R26" s="2">
        <f>'[1]ΣΥΣΤΑΣΗ ΤΡΟΦΙΜΩΝ'!AL104</f>
        <v>85.71428571428571</v>
      </c>
      <c r="S26" s="2" t="s">
        <v>26</v>
      </c>
      <c r="T26" s="2" t="s">
        <v>26</v>
      </c>
      <c r="U26" s="10" t="s">
        <v>26</v>
      </c>
    </row>
    <row r="27" spans="1:21" ht="28.5">
      <c r="A27" s="11" t="s">
        <v>29</v>
      </c>
      <c r="B27" s="2">
        <f>2.77*'[1]ΣΥΣΤΑΣΗ ΤΡΟΦΙΜΩΝ'!V74</f>
        <v>13.85</v>
      </c>
      <c r="C27" s="2">
        <f>2.77*'[1]ΣΥΣΤΑΣΗ ΤΡΟΦΙΜΩΝ'!W74</f>
        <v>0.027700000000000002</v>
      </c>
      <c r="D27" s="2" t="s">
        <v>26</v>
      </c>
      <c r="E27" s="2">
        <f>2.77*'[1]ΣΥΣΤΑΣΗ ΤΡΟΦΙΜΩΝ'!Y74</f>
        <v>0</v>
      </c>
      <c r="F27" s="2">
        <f>2.77*'[1]ΣΥΣΤΑΣΗ ΤΡΟΦΙΜΩΝ'!Z74</f>
        <v>2.493</v>
      </c>
      <c r="G27" s="2">
        <f>2.77*'[1]ΣΥΣΤΑΣΗ ΤΡΟΦΙΜΩΝ'!AA74</f>
        <v>0.19390000000000002</v>
      </c>
      <c r="H27" s="2">
        <f>2.77*'[1]ΣΥΣΤΑΣΗ ΤΡΟΦΙΜΩΝ'!AB74</f>
        <v>0</v>
      </c>
      <c r="I27" s="2">
        <f>2.77*'[1]ΣΥΣΤΑΣΗ ΤΡΟΦΙΜΩΝ'!AC74</f>
        <v>11.08</v>
      </c>
      <c r="J27" s="2">
        <f>2.77*'[1]ΣΥΣΤΑΣΗ ΤΡΟΦΙΜΩΝ'!AD74</f>
        <v>0</v>
      </c>
      <c r="K27" s="2">
        <f>2.77*'[1]ΣΥΣΤΑΣΗ ΤΡΟΦΙΜΩΝ'!AE74</f>
        <v>0</v>
      </c>
      <c r="L27" s="2">
        <f>2.77*'[1]ΣΥΣΤΑΣΗ ΤΡΟΦΙΜΩΝ'!AF74</f>
        <v>0</v>
      </c>
      <c r="M27" s="2" t="s">
        <v>26</v>
      </c>
      <c r="N27" s="2">
        <f>'[1]ΣΥΣΤΑΣΗ ΤΡΟΦΙΜΩΝ'!AH74</f>
        <v>8.478260869565217</v>
      </c>
      <c r="O27" s="2">
        <f>'[1]ΣΥΣΤΑΣΗ ΤΡΟΦΙΜΩΝ'!AI74</f>
        <v>7.536231884057971</v>
      </c>
      <c r="P27" s="2">
        <f>'[1]ΣΥΣΤΑΣΗ ΤΡΟΦΙΜΩΝ'!AJ74</f>
        <v>89.56521739130434</v>
      </c>
      <c r="Q27" s="2">
        <f>'[1]ΣΥΣΤΑΣΗ ΤΡΟΦΙΜΩΝ'!AK74</f>
        <v>1.9565217391304348</v>
      </c>
      <c r="R27" s="2">
        <v>0</v>
      </c>
      <c r="S27" s="2">
        <f>2.77*'[1]ΣΥΣΤΑΣΗ ΤΡΟΦΙΜΩΝ'!AM74</f>
        <v>0.831</v>
      </c>
      <c r="T27" s="2">
        <f>2.77*'[1]ΣΥΣΤΑΣΗ ΤΡΟΦΙΜΩΝ'!AN74</f>
        <v>0.831</v>
      </c>
      <c r="U27" s="10">
        <f>2.77*'[1]ΣΥΣΤΑΣΗ ΤΡΟΦΙΜΩΝ'!AO74</f>
        <v>1.385</v>
      </c>
    </row>
    <row r="28" spans="1:21" ht="14.25">
      <c r="A28" s="11" t="s">
        <v>30</v>
      </c>
      <c r="U28" s="10"/>
    </row>
    <row r="29" spans="1:21" ht="14.25">
      <c r="A29" s="11" t="s">
        <v>31</v>
      </c>
      <c r="U29" s="10"/>
    </row>
    <row r="30" spans="1:21" ht="14.25">
      <c r="A30" s="11" t="s">
        <v>32</v>
      </c>
      <c r="U30" s="10"/>
    </row>
    <row r="31" spans="1:21" ht="14.25">
      <c r="A31" s="11" t="s">
        <v>33</v>
      </c>
      <c r="U31" s="10"/>
    </row>
    <row r="32" spans="1:21" ht="14.25">
      <c r="A32" s="11" t="s">
        <v>34</v>
      </c>
      <c r="B32" s="2">
        <f>0.85*'[1]ΣΥΣΤΑΣΗ ΤΡΟΦΙΜΩΝ'!V108</f>
        <v>2.55</v>
      </c>
      <c r="C32" s="2">
        <f>0.85*'[1]ΣΥΣΤΑΣΗ ΤΡΟΦΙΜΩΝ'!W108</f>
        <v>0.1105</v>
      </c>
      <c r="D32" s="2" t="s">
        <v>26</v>
      </c>
      <c r="E32" s="2">
        <f>0.85*'[1]ΣΥΣΤΑΣΗ ΤΡΟΦΙΜΩΝ'!Y108</f>
        <v>8.5</v>
      </c>
      <c r="F32" s="2">
        <f>0.85*'[1]ΣΥΣΤΑΣΗ ΤΡΟΦΙΜΩΝ'!Z108</f>
        <v>0.595</v>
      </c>
      <c r="G32" s="2">
        <f>0.85*'[1]ΣΥΣΤΑΣΗ ΤΡΟΦΙΜΩΝ'!AA108</f>
        <v>0.17</v>
      </c>
      <c r="H32" s="2">
        <f>0.85*'[1]ΣΥΣΤΑΣΗ ΤΡΟΦΙΜΩΝ'!AB108</f>
        <v>0</v>
      </c>
      <c r="I32" s="2">
        <f>0.85*'[1]ΣΥΣΤΑΣΗ ΤΡΟΦΙΜΩΝ'!AC108</f>
        <v>14.45</v>
      </c>
      <c r="J32" s="2">
        <f>0.85*'[1]ΣΥΣΤΑΣΗ ΤΡΟΦΙΜΩΝ'!AD108</f>
        <v>4.25</v>
      </c>
      <c r="K32" s="2">
        <f>0.85*'[1]ΣΥΣΤΑΣΗ ΤΡΟΦΙΜΩΝ'!AE108</f>
        <v>0</v>
      </c>
      <c r="L32" s="2">
        <f>0.85*'[1]ΣΥΣΤΑΣΗ ΤΡΟΦΙΜΩΝ'!AF108</f>
        <v>0</v>
      </c>
      <c r="M32" s="2">
        <f>0.85*'[1]ΣΥΣΤΑΣΗ ΤΡΟΦΙΜΩΝ'!AG108</f>
        <v>0.2635</v>
      </c>
      <c r="N32" s="2">
        <f>'[1]ΣΥΣΤΑΣΗ ΤΡΟΦΙΜΩΝ'!AH108</f>
        <v>5</v>
      </c>
      <c r="O32" s="2">
        <f>'[1]ΣΥΣΤΑΣΗ ΤΡΟΦΙΜΩΝ'!AI108</f>
        <v>13.333333333333334</v>
      </c>
      <c r="P32" s="2">
        <f>'[1]ΣΥΣΤΑΣΗ ΤΡΟΦΙΜΩΝ'!AJ108</f>
        <v>87.77777777777777</v>
      </c>
      <c r="Q32" s="2">
        <f>'[1]ΣΥΣΤΑΣΗ ΤΡΟΦΙΜΩΝ'!AK108</f>
        <v>0</v>
      </c>
      <c r="R32" s="2">
        <f>'[1]ΣΥΣΤΑΣΗ ΤΡΟΦΙΜΩΝ'!AL108</f>
        <v>62.22222222222222</v>
      </c>
      <c r="S32" s="2" t="s">
        <v>26</v>
      </c>
      <c r="T32" s="2" t="s">
        <v>26</v>
      </c>
      <c r="U32" s="10">
        <f>0.85*'[1]ΣΥΣΤΑΣΗ ΤΡΟΦΙΜΩΝ'!AO108</f>
        <v>0.085</v>
      </c>
    </row>
    <row r="33" spans="1:21" ht="14.25">
      <c r="A33" s="11" t="s">
        <v>35</v>
      </c>
      <c r="U33" s="10"/>
    </row>
    <row r="34" spans="1:21" ht="28.5">
      <c r="A34" s="11" t="s">
        <v>36</v>
      </c>
      <c r="B34" s="2" t="s">
        <v>26</v>
      </c>
      <c r="C34" s="2">
        <f>1.2*'[1]ΣΥΣΤΑΣΗ ΤΡΟΦΙΜΩΝ'!W102</f>
        <v>0.036</v>
      </c>
      <c r="D34" s="2">
        <f>1.2*'[1]ΣΥΣΤΑΣΗ ΤΡΟΦΙΜΩΝ'!X102</f>
        <v>0.012</v>
      </c>
      <c r="E34" s="2">
        <f>1.2*'[1]ΣΥΣΤΑΣΗ ΤΡΟΦΙΜΩΝ'!Y102</f>
        <v>14.399999999999999</v>
      </c>
      <c r="F34" s="2">
        <f>1.2*'[1]ΣΥΣΤΑΣΗ ΤΡΟΦΙΜΩΝ'!Z102</f>
        <v>0.12</v>
      </c>
      <c r="G34" s="2">
        <f>1.2*'[1]ΣΥΣΤΑΣΗ ΤΡΟΦΙΜΩΝ'!AA102</f>
        <v>0.06</v>
      </c>
      <c r="H34" s="2">
        <f>1.2*'[1]ΣΥΣΤΑΣΗ ΤΡΟΦΙΜΩΝ'!AB102</f>
        <v>0</v>
      </c>
      <c r="I34" s="2">
        <f>1.2*'[1]ΣΥΣΤΑΣΗ ΤΡΟΦΙΜΩΝ'!AC102</f>
        <v>15.6</v>
      </c>
      <c r="J34" s="2">
        <f>1.2*'[1]ΣΥΣΤΑΣΗ ΤΡΟΦΙΜΩΝ'!AD102</f>
        <v>43.199999999999996</v>
      </c>
      <c r="K34" s="2">
        <f>1.2*'[1]ΣΥΣΤΑΣΗ ΤΡΟΦΙΜΩΝ'!AE102</f>
        <v>0</v>
      </c>
      <c r="L34" s="2">
        <f>1.2*'[1]ΣΥΣΤΑΣΗ ΤΡΟΦΙΜΩΝ'!AF102</f>
        <v>0</v>
      </c>
      <c r="M34" s="2" t="s">
        <v>26</v>
      </c>
      <c r="N34" s="2">
        <f>1.2*'[1]ΣΥΣΤΑΣΗ ΤΡΟΦΙΜΩΝ'!AH102</f>
        <v>0</v>
      </c>
      <c r="O34" s="2">
        <f>'[1]ΣΥΣΤΑΣΗ ΤΡΟΦΙΜΩΝ'!AI102</f>
        <v>17.142857142857142</v>
      </c>
      <c r="P34" s="2">
        <f>'[1]ΣΥΣΤΑΣΗ ΤΡΟΦΙΜΩΝ'!AJ102</f>
        <v>91.42857142857143</v>
      </c>
      <c r="Q34" s="2">
        <f>'[1]ΣΥΣΤΑΣΗ ΤΡΟΦΙΜΩΝ'!AK102</f>
        <v>0</v>
      </c>
      <c r="R34" s="2">
        <f>'[1]ΣΥΣΤΑΣΗ ΤΡΟΦΙΜΩΝ'!AL102</f>
        <v>91.42857142857143</v>
      </c>
      <c r="S34" s="2" t="s">
        <v>26</v>
      </c>
      <c r="T34" s="2" t="s">
        <v>26</v>
      </c>
      <c r="U34" s="10" t="s">
        <v>26</v>
      </c>
    </row>
    <row r="35" spans="1:21" ht="14.25">
      <c r="A35" s="12" t="s">
        <v>37</v>
      </c>
      <c r="B35" s="2">
        <f aca="true" t="shared" si="2" ref="B35:M35">SUM(B23:B34)</f>
        <v>96.33999999999999</v>
      </c>
      <c r="C35" s="2">
        <f t="shared" si="2"/>
        <v>2.2718</v>
      </c>
      <c r="D35" s="2">
        <f t="shared" si="2"/>
        <v>1.9367</v>
      </c>
      <c r="E35" s="2">
        <f t="shared" si="2"/>
        <v>5241.599999999999</v>
      </c>
      <c r="F35" s="2">
        <f t="shared" si="2"/>
        <v>33.699</v>
      </c>
      <c r="G35" s="2">
        <f t="shared" si="2"/>
        <v>3.8715</v>
      </c>
      <c r="H35" s="2">
        <f t="shared" si="2"/>
        <v>10</v>
      </c>
      <c r="I35" s="2">
        <f t="shared" si="2"/>
        <v>797.7600000000001</v>
      </c>
      <c r="J35" s="2">
        <f t="shared" si="2"/>
        <v>516.85</v>
      </c>
      <c r="K35" s="2">
        <f t="shared" si="2"/>
        <v>0</v>
      </c>
      <c r="L35" s="2">
        <f t="shared" si="2"/>
        <v>0</v>
      </c>
      <c r="M35" s="2">
        <f t="shared" si="2"/>
        <v>12.9125</v>
      </c>
      <c r="N35" s="16">
        <f>9*G17*100/C17</f>
        <v>56.64635556981768</v>
      </c>
      <c r="O35" s="16">
        <f>4*F17*100/C17</f>
        <v>24.855110859036262</v>
      </c>
      <c r="P35" s="16">
        <f>4*E17*100/C17</f>
        <v>22.561660907917222</v>
      </c>
      <c r="Q35" s="2">
        <f>9*S35*100/C17</f>
        <v>15.709147083187187</v>
      </c>
      <c r="R35" s="2">
        <f>4*K17*100/C17</f>
        <v>8.823946447361546</v>
      </c>
      <c r="S35" s="2">
        <f>SUM(S23:S34)</f>
        <v>46.778000000000006</v>
      </c>
      <c r="T35" s="2">
        <f>SUM(T23:T34)</f>
        <v>93.59100000000001</v>
      </c>
      <c r="U35" s="10">
        <f>SUM(U23:U34)</f>
        <v>20.171000000000003</v>
      </c>
    </row>
    <row r="36" spans="1:21" ht="42.75">
      <c r="A36" s="13" t="s">
        <v>38</v>
      </c>
      <c r="B36" s="14">
        <f aca="true" t="shared" si="3" ref="B36:M36">100*B35/$B$17</f>
        <v>2.6978437412489495</v>
      </c>
      <c r="C36" s="14">
        <f t="shared" si="3"/>
        <v>0.06361803416409968</v>
      </c>
      <c r="D36" s="14">
        <f t="shared" si="3"/>
        <v>0.05423410809297116</v>
      </c>
      <c r="E36" s="14">
        <f t="shared" si="3"/>
        <v>146.78241388966674</v>
      </c>
      <c r="F36" s="14">
        <f t="shared" si="3"/>
        <v>0.9436852422290674</v>
      </c>
      <c r="G36" s="14">
        <f t="shared" si="3"/>
        <v>0.10841500980117615</v>
      </c>
      <c r="H36" s="14">
        <f t="shared" si="3"/>
        <v>0.2800336040324839</v>
      </c>
      <c r="I36" s="14">
        <f t="shared" si="3"/>
        <v>22.33996079529544</v>
      </c>
      <c r="J36" s="14">
        <f t="shared" si="3"/>
        <v>14.47353682441893</v>
      </c>
      <c r="K36" s="14">
        <f t="shared" si="3"/>
        <v>0</v>
      </c>
      <c r="L36" s="14">
        <f t="shared" si="3"/>
        <v>0</v>
      </c>
      <c r="M36" s="14">
        <f t="shared" si="3"/>
        <v>0.36159339120694484</v>
      </c>
      <c r="N36" s="14"/>
      <c r="O36" s="14"/>
      <c r="P36" s="14"/>
      <c r="Q36" s="14"/>
      <c r="R36" s="14"/>
      <c r="S36" s="14">
        <f>100*S35/$B$17</f>
        <v>1.3099411929431533</v>
      </c>
      <c r="T36" s="14">
        <f>100*T35/$B$17</f>
        <v>2.6208625035004203</v>
      </c>
      <c r="U36" s="15">
        <f>100*U35/$B$17</f>
        <v>0.5648557826939233</v>
      </c>
    </row>
    <row r="37" ht="14.25">
      <c r="A37" s="17"/>
    </row>
    <row r="38" ht="14.25">
      <c r="A38" s="16"/>
    </row>
    <row r="39" ht="14.25">
      <c r="A39" s="16"/>
    </row>
    <row r="40" ht="14.25">
      <c r="A40" s="16"/>
    </row>
    <row r="41" ht="14.25">
      <c r="A41" s="16"/>
    </row>
    <row r="42" ht="14.25">
      <c r="A42" s="16"/>
    </row>
    <row r="43" ht="14.25">
      <c r="A43" s="16"/>
    </row>
    <row r="44" ht="14.25">
      <c r="A44" s="16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2011-08-05T05:21:50Z</dcterms:created>
  <dcterms:modified xsi:type="dcterms:W3CDTF">2011-08-05T05:22:04Z</dcterms:modified>
  <cp:category/>
  <cp:version/>
  <cp:contentType/>
  <cp:contentStatus/>
</cp:coreProperties>
</file>