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Πατάτες αντιναχτέ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<sst xmlns="http://schemas.openxmlformats.org/spreadsheetml/2006/main" count="63" uniqueCount="53">
  <si>
    <t>ΠΑΤΑΤΕΣ ΑΝΤΙΝΑΧΤΕΣ</t>
  </si>
  <si>
    <t>Τρόπος παρασκευής: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</si>
  <si>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</si>
  <si>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</si>
  <si>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</si>
  <si>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</si>
  <si>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</si>
  <si>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</si>
  <si>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</si>
  <si>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</si>
  <si>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</si>
  <si>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</si>
  <si>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</si>
  <si>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</si>
  <si>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</si>
  <si>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</si>
  <si>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</si>
  <si>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</si>
  <si>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</si>
  <si>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</si>
  <si>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</si>
  <si>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</si>
  <si>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</si>
  <si>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πατάτες (με τη φλούδα)</t>
  </si>
  <si>
    <t>λάδι να τις καλύπτει</t>
  </si>
  <si>
    <t>2 κουταλιές κόλιαντρο</t>
  </si>
  <si>
    <t>1/2 φλιτζ. κρασί κόκκινο ξηρό</t>
  </si>
  <si>
    <t>αλάτι</t>
  </si>
  <si>
    <t>πιπέρι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</si>
  <si>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</si>
  <si>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</si>
  <si>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</si>
  <si>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</si>
  <si>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</si>
  <si>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</si>
  <si>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</si>
  <si>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</si>
  <si>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</si>
  <si>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</si>
  <si>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</si>
  <si>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</si>
  <si>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</si>
  <si>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</si>
  <si>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</si>
  <si>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</si>
  <si>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</si>
  <si>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</si>
  <si>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</si>
  <si>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</si>
  <si>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</si>
  <si>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</si>
  <si>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tr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</si>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</sst>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20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8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2" fontId="0" fillId="0" borderId="13" xfId="56" applyNumberFormat="1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Font="1">
      <alignment/>
      <protection/>
    </xf>
    <xf numFmtId="2" fontId="0" fillId="0" borderId="16" xfId="56" applyNumberFormat="1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7" xfId="56" applyNumberFormat="1" applyFont="1" applyBorder="1">
      <alignment/>
      <protection/>
    </xf>
    <xf numFmtId="2" fontId="0" fillId="0" borderId="18" xfId="56" applyNumberFormat="1" applyFont="1" applyBorder="1" applyAlignment="1">
      <alignment wrapText="1"/>
      <protection/>
    </xf>
    <xf numFmtId="2" fontId="0" fillId="0" borderId="19" xfId="56" applyNumberFormat="1" applyFont="1" applyBorder="1">
      <alignment/>
      <protection/>
    </xf>
    <xf numFmtId="2" fontId="0" fillId="0" borderId="20" xfId="56" applyNumberFormat="1" applyFon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0" xfId="56" applyNumberFormat="1" applyFont="1" applyAlignment="1">
      <alignment wrapText="1"/>
      <protection/>
    </xf>
    <xf numFmtId="2" fontId="0" fillId="0" borderId="21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2" fontId="0" fillId="0" borderId="19" xfId="56" applyNumberFormat="1" applyBorder="1" applyAlignment="1">
      <alignment wrapText="1"/>
      <protection/>
    </xf>
    <xf numFmtId="2" fontId="0" fillId="0" borderId="19" xfId="56" applyNumberForma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AM22">
            <v>14</v>
          </cell>
          <cell r="AN22">
            <v>69.7</v>
          </cell>
          <cell r="AO22">
            <v>11.2</v>
          </cell>
        </row>
        <row r="61">
          <cell r="B61">
            <v>75</v>
          </cell>
          <cell r="C61">
            <v>79</v>
          </cell>
          <cell r="D61">
            <v>17.2</v>
          </cell>
          <cell r="E61">
            <v>2.1</v>
          </cell>
          <cell r="F61">
            <v>0.2</v>
          </cell>
          <cell r="G61">
            <v>1.6</v>
          </cell>
          <cell r="H61">
            <v>0</v>
          </cell>
          <cell r="I61">
            <v>16.6</v>
          </cell>
          <cell r="J61">
            <v>0.6</v>
          </cell>
          <cell r="K61">
            <v>5</v>
          </cell>
          <cell r="L61">
            <v>37</v>
          </cell>
          <cell r="M61">
            <v>17</v>
          </cell>
          <cell r="N61">
            <v>66</v>
          </cell>
          <cell r="O61">
            <v>0.1</v>
          </cell>
          <cell r="P61">
            <v>7</v>
          </cell>
          <cell r="Q61">
            <v>360</v>
          </cell>
          <cell r="R61">
            <v>0.4</v>
          </cell>
          <cell r="S61">
            <v>0.3</v>
          </cell>
          <cell r="T61">
            <v>0.08</v>
          </cell>
          <cell r="U61">
            <v>1</v>
          </cell>
          <cell r="V61">
            <v>3</v>
          </cell>
          <cell r="W61">
            <v>0.21</v>
          </cell>
          <cell r="X61">
            <v>0.02</v>
          </cell>
          <cell r="Z61">
            <v>0.6</v>
          </cell>
          <cell r="AA61">
            <v>0.44</v>
          </cell>
          <cell r="AB61">
            <v>0</v>
          </cell>
          <cell r="AC61">
            <v>35</v>
          </cell>
          <cell r="AD61">
            <v>11</v>
          </cell>
          <cell r="AE61">
            <v>0</v>
          </cell>
          <cell r="AF61">
            <v>0</v>
          </cell>
          <cell r="AG61">
            <v>0.06</v>
          </cell>
          <cell r="AH61">
            <v>2.4</v>
          </cell>
          <cell r="AI61">
            <v>11.2</v>
          </cell>
          <cell r="AJ61">
            <v>91.73333333333333</v>
          </cell>
          <cell r="AK61">
            <v>0</v>
          </cell>
          <cell r="AL61">
            <v>3.2</v>
          </cell>
          <cell r="AO61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141">
          <cell r="B141">
            <v>50</v>
          </cell>
          <cell r="C141">
            <v>88.9</v>
          </cell>
          <cell r="D141">
            <v>6.3</v>
          </cell>
          <cell r="E141">
            <v>0.5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1.55</v>
          </cell>
          <cell r="K141">
            <v>9</v>
          </cell>
          <cell r="L141">
            <v>15</v>
          </cell>
          <cell r="M141">
            <v>10</v>
          </cell>
          <cell r="P141">
            <v>626</v>
          </cell>
          <cell r="Q141">
            <v>88</v>
          </cell>
          <cell r="R141">
            <v>0.4</v>
          </cell>
          <cell r="S141">
            <v>0.08</v>
          </cell>
          <cell r="T141">
            <v>0.011</v>
          </cell>
          <cell r="U141">
            <v>0.2</v>
          </cell>
          <cell r="W141">
            <v>0</v>
          </cell>
          <cell r="X141">
            <v>0.01</v>
          </cell>
          <cell r="Y141">
            <v>0</v>
          </cell>
          <cell r="Z141">
            <v>0.1</v>
          </cell>
          <cell r="AA141">
            <v>0.02</v>
          </cell>
          <cell r="AB141">
            <v>0</v>
          </cell>
          <cell r="AC141">
            <v>1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4</v>
          </cell>
          <cell r="AJ141">
            <v>50.4</v>
          </cell>
          <cell r="AK141">
            <v>0</v>
          </cell>
          <cell r="AL141">
            <v>12.4</v>
          </cell>
          <cell r="AM141">
            <v>0</v>
          </cell>
          <cell r="AN141">
            <v>0</v>
          </cell>
          <cell r="AO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4"/>
  <sheetViews>
    <sheetView tabSelected="1" view="pageLayout" zoomScale="70" zoomScaleNormal="70" zoomScalePageLayoutView="70" workbookViewId="0" topLeftCell="A1">
      <selection activeCell="A1" sqref="A1:D1"/>
    </sheetView>
  </sheetViews>
  <sheetFormatPr defaultColWidth="9.140625" defaultRowHeight="15"/>
  <cols>
    <col min="1" max="1" width="23.28125" style="21" customWidth="1"/>
    <col min="2" max="3" width="9.140625" style="2" customWidth="1"/>
    <col min="4" max="4" width="10.57421875" style="2" customWidth="1"/>
    <col min="5" max="5" width="16.00390625" style="2" customWidth="1"/>
    <col min="6" max="8" width="9.140625" style="2" customWidth="1"/>
    <col min="9" max="9" width="13.00390625" style="2" customWidth="1"/>
    <col min="10" max="12" width="9.140625" style="2" customWidth="1"/>
    <col min="13" max="13" width="11.28125" style="2" customWidth="1"/>
    <col min="14" max="14" width="12.57421875" style="2" customWidth="1"/>
    <col min="15" max="15" width="9.140625" style="2" customWidth="1"/>
    <col min="16" max="16" width="13.28125" style="2" customWidth="1"/>
    <col min="17" max="17" width="10.421875" style="2" customWidth="1"/>
    <col min="18" max="18" width="13.28125" style="2" customWidth="1"/>
    <col min="19" max="19" width="11.140625" style="2" customWidth="1"/>
    <col min="20" max="21" width="9.140625" style="2" customWidth="1"/>
    <col min="22" max="22" width="11.8515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4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  <c r="X4" s="3"/>
    </row>
    <row r="5" spans="1:22" ht="28.5">
      <c r="A5" s="8" t="s">
        <v>23</v>
      </c>
      <c r="B5" s="9">
        <v>800</v>
      </c>
      <c r="C5" s="9">
        <f>800/80*'[1]ΣΥΣΤΑΣΗ ΤΡΟΦΙΜΩΝ'!B61+0.145*800*9</f>
        <v>1793.9999999999998</v>
      </c>
      <c r="D5" s="9">
        <f>800/80*'[1]ΣΥΣΤΑΣΗ ΤΡΟΦΙΜΩΝ'!C61</f>
        <v>790</v>
      </c>
      <c r="E5" s="9">
        <f>800/80*'[1]ΣΥΣΤΑΣΗ ΤΡΟΦΙΜΩΝ'!D61</f>
        <v>172</v>
      </c>
      <c r="F5" s="9">
        <f>800/80*'[1]ΣΥΣΤΑΣΗ ΤΡΟΦΙΜΩΝ'!E61</f>
        <v>21</v>
      </c>
      <c r="G5" s="9">
        <f>800/80*'[1]ΣΥΣΤΑΣΗ ΤΡΟΦΙΜΩΝ'!F61+0.145*800</f>
        <v>117.99999999999999</v>
      </c>
      <c r="H5" s="9">
        <f>800/80*'[1]ΣΥΣΤΑΣΗ ΤΡΟΦΙΜΩΝ'!G61</f>
        <v>16</v>
      </c>
      <c r="I5" s="9">
        <f>800/80*'[1]ΣΥΣΤΑΣΗ ΤΡΟΦΙΜΩΝ'!H61</f>
        <v>0</v>
      </c>
      <c r="J5" s="9">
        <f>800/80*'[1]ΣΥΣΤΑΣΗ ΤΡΟΦΙΜΩΝ'!I61</f>
        <v>166</v>
      </c>
      <c r="K5" s="9">
        <f>800/80*'[1]ΣΥΣΤΑΣΗ ΤΡΟΦΙΜΩΝ'!J61</f>
        <v>6</v>
      </c>
      <c r="L5" s="9">
        <f>800/80*'[1]ΣΥΣΤΑΣΗ ΤΡΟΦΙΜΩΝ'!K61</f>
        <v>50</v>
      </c>
      <c r="M5" s="9">
        <f>800/80*'[1]ΣΥΣΤΑΣΗ ΤΡΟΦΙΜΩΝ'!L61</f>
        <v>370</v>
      </c>
      <c r="N5" s="9">
        <f>800/80*'[1]ΣΥΣΤΑΣΗ ΤΡΟΦΙΜΩΝ'!M61</f>
        <v>170</v>
      </c>
      <c r="O5" s="9">
        <f>800/80*'[1]ΣΥΣΤΑΣΗ ΤΡΟΦΙΜΩΝ'!N61</f>
        <v>660</v>
      </c>
      <c r="P5" s="9">
        <f>800/80*'[1]ΣΥΣΤΑΣΗ ΤΡΟΦΙΜΩΝ'!O61</f>
        <v>1</v>
      </c>
      <c r="Q5" s="9">
        <f>800/80*'[1]ΣΥΣΤΑΣΗ ΤΡΟΦΙΜΩΝ'!P61</f>
        <v>70</v>
      </c>
      <c r="R5" s="9">
        <f>800/80*'[1]ΣΥΣΤΑΣΗ ΤΡΟΦΙΜΩΝ'!Q61</f>
        <v>3600</v>
      </c>
      <c r="S5" s="9">
        <f>800/80*'[1]ΣΥΣΤΑΣΗ ΤΡΟΦΙΜΩΝ'!R61</f>
        <v>4</v>
      </c>
      <c r="T5" s="9">
        <f>800/80*'[1]ΣΥΣΤΑΣΗ ΤΡΟΦΙΜΩΝ'!S61</f>
        <v>3</v>
      </c>
      <c r="U5" s="9">
        <f>800/80*'[1]ΣΥΣΤΑΣΗ ΤΡΟΦΙΜΩΝ'!T61</f>
        <v>0.8</v>
      </c>
      <c r="V5" s="10">
        <f>800/80*'[1]ΣΥΣΤΑΣΗ ΤΡΟΦΙΜΩΝ'!U61</f>
        <v>10</v>
      </c>
    </row>
    <row r="6" spans="1:22" ht="14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ht="14.25">
      <c r="A7" s="11" t="s">
        <v>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</row>
    <row r="8" spans="1:47" ht="28.5">
      <c r="A8" s="11" t="s">
        <v>26</v>
      </c>
      <c r="B8" s="12">
        <v>120</v>
      </c>
      <c r="C8" s="12">
        <f>1.2*'[2]ΣΥΣΤΑΣΗ ΤΡΟΦΙΜΩΝ'!B141</f>
        <v>60</v>
      </c>
      <c r="D8" s="12">
        <f>1.2*'[2]ΣΥΣΤΑΣΗ ΤΡΟΦΙΜΩΝ'!C141</f>
        <v>106.68</v>
      </c>
      <c r="E8" s="12">
        <f>1.2*'[2]ΣΥΣΤΑΣΗ ΤΡΟΦΙΜΩΝ'!D141</f>
        <v>7.56</v>
      </c>
      <c r="F8" s="12">
        <f>1.2*'[2]ΣΥΣΤΑΣΗ ΤΡΟΦΙΜΩΝ'!E141</f>
        <v>0.6</v>
      </c>
      <c r="G8" s="12">
        <f>1.2*'[2]ΣΥΣΤΑΣΗ ΤΡΟΦΙΜΩΝ'!F141</f>
        <v>0</v>
      </c>
      <c r="H8" s="12">
        <f>1.2*'[2]ΣΥΣΤΑΣΗ ΤΡΟΦΙΜΩΝ'!G141</f>
        <v>0</v>
      </c>
      <c r="I8" s="12">
        <f>1.2*'[2]ΣΥΣΤΑΣΗ ΤΡΟΦΙΜΩΝ'!H141</f>
        <v>0</v>
      </c>
      <c r="J8" s="12">
        <f>1.2*'[2]ΣΥΣΤΑΣΗ ΤΡΟΦΙΜΩΝ'!I141</f>
        <v>0</v>
      </c>
      <c r="K8" s="12">
        <f>1.2*'[2]ΣΥΣΤΑΣΗ ΤΡΟΦΙΜΩΝ'!J141</f>
        <v>1.8599999999999999</v>
      </c>
      <c r="L8" s="12">
        <f>1.2*'[2]ΣΥΣΤΑΣΗ ΤΡΟΦΙΜΩΝ'!K141</f>
        <v>10.799999999999999</v>
      </c>
      <c r="M8" s="12">
        <f>1.2*'[2]ΣΥΣΤΑΣΗ ΤΡΟΦΙΜΩΝ'!L141</f>
        <v>18</v>
      </c>
      <c r="N8" s="12">
        <f>1.2*'[2]ΣΥΣΤΑΣΗ ΤΡΟΦΙΜΩΝ'!M141</f>
        <v>12</v>
      </c>
      <c r="O8" s="12">
        <f>1.2*'[2]ΣΥΣΤΑΣΗ ΤΡΟΦΙΜΩΝ'!N141</f>
        <v>0</v>
      </c>
      <c r="P8" s="12">
        <f>1.2*'[2]ΣΥΣΤΑΣΗ ΤΡΟΦΙΜΩΝ'!O141</f>
        <v>0</v>
      </c>
      <c r="Q8" s="12">
        <f>1.2*'[2]ΣΥΣΤΑΣΗ ΤΡΟΦΙΜΩΝ'!P141</f>
        <v>751.1999999999999</v>
      </c>
      <c r="R8" s="12">
        <f>1.2*'[2]ΣΥΣΤΑΣΗ ΤΡΟΦΙΜΩΝ'!Q141</f>
        <v>105.6</v>
      </c>
      <c r="S8" s="12">
        <f>1.2*'[2]ΣΥΣΤΑΣΗ ΤΡΟΦΙΜΩΝ'!R141</f>
        <v>0.48</v>
      </c>
      <c r="T8" s="12">
        <f>1.2*'[2]ΣΥΣΤΑΣΗ ΤΡΟΦΙΜΩΝ'!S141</f>
        <v>0.096</v>
      </c>
      <c r="U8" s="12">
        <f>1.2*'[2]ΣΥΣΤΑΣΗ ΤΡΟΦΙΜΩΝ'!T141</f>
        <v>0.013199999999999998</v>
      </c>
      <c r="V8" s="12">
        <f>1.2*'[2]ΣΥΣΤΑΣΗ ΤΡΟΦΙΜΩΝ'!U141</f>
        <v>0.24</v>
      </c>
      <c r="AQ8" s="14"/>
      <c r="AR8" s="14"/>
      <c r="AS8" s="14"/>
      <c r="AT8" s="14"/>
      <c r="AU8" s="14"/>
    </row>
    <row r="9" spans="1:47" ht="14.25">
      <c r="A9" s="11" t="s">
        <v>27</v>
      </c>
      <c r="B9" s="12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3600</v>
      </c>
      <c r="P9" s="12"/>
      <c r="Q9" s="12">
        <v>2400</v>
      </c>
      <c r="R9" s="12"/>
      <c r="S9" s="12"/>
      <c r="T9" s="12"/>
      <c r="U9" s="12"/>
      <c r="V9" s="13"/>
      <c r="AQ9" s="14"/>
      <c r="AR9" s="14"/>
      <c r="AS9" s="14"/>
      <c r="AT9" s="14"/>
      <c r="AU9" s="14"/>
    </row>
    <row r="10" spans="1:22" ht="14.25">
      <c r="A10" s="11" t="s">
        <v>28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ht="14.25">
      <c r="A11" s="15" t="s">
        <v>29</v>
      </c>
      <c r="B11" s="16">
        <f>SUM(B5:B10)+(0.145-0.395)*926</f>
        <v>694.5</v>
      </c>
      <c r="C11" s="16">
        <f>SUM(C5:C10)+116.7*9</f>
        <v>2904.2999999999997</v>
      </c>
      <c r="D11" s="16">
        <f>SUM(D5:D10)-0.395*926</f>
        <v>530.9100000000001</v>
      </c>
      <c r="E11" s="16">
        <f>SUM(E5:E10)</f>
        <v>179.56</v>
      </c>
      <c r="F11" s="16">
        <f>SUM(F5:F10)</f>
        <v>21.6</v>
      </c>
      <c r="G11" s="16">
        <f>SUM(G5:G10)+116.7</f>
        <v>234.7</v>
      </c>
      <c r="H11" s="16">
        <f aca="true" t="shared" si="0" ref="H11:V11">SUM(H5:H10)</f>
        <v>16</v>
      </c>
      <c r="I11" s="16">
        <f t="shared" si="0"/>
        <v>0</v>
      </c>
      <c r="J11" s="16">
        <f t="shared" si="0"/>
        <v>166</v>
      </c>
      <c r="K11" s="16">
        <f t="shared" si="0"/>
        <v>7.859999999999999</v>
      </c>
      <c r="L11" s="16">
        <f t="shared" si="0"/>
        <v>60.8</v>
      </c>
      <c r="M11" s="16">
        <f t="shared" si="0"/>
        <v>388</v>
      </c>
      <c r="N11" s="16">
        <f t="shared" si="0"/>
        <v>182</v>
      </c>
      <c r="O11" s="16">
        <f t="shared" si="0"/>
        <v>4260</v>
      </c>
      <c r="P11" s="16">
        <f t="shared" si="0"/>
        <v>1</v>
      </c>
      <c r="Q11" s="16">
        <f t="shared" si="0"/>
        <v>3221.2</v>
      </c>
      <c r="R11" s="16">
        <f t="shared" si="0"/>
        <v>3705.6</v>
      </c>
      <c r="S11" s="16">
        <f t="shared" si="0"/>
        <v>4.48</v>
      </c>
      <c r="T11" s="16">
        <f t="shared" si="0"/>
        <v>3.096</v>
      </c>
      <c r="U11" s="16">
        <f t="shared" si="0"/>
        <v>0.8132</v>
      </c>
      <c r="V11" s="17">
        <f t="shared" si="0"/>
        <v>10.24</v>
      </c>
    </row>
    <row r="12" spans="1:22" ht="28.5">
      <c r="A12" s="18" t="s">
        <v>30</v>
      </c>
      <c r="B12" s="19">
        <v>100</v>
      </c>
      <c r="C12" s="19">
        <f aca="true" t="shared" si="1" ref="C12:V12">100*C11/$B$11</f>
        <v>418.18574514038875</v>
      </c>
      <c r="D12" s="19">
        <f t="shared" si="1"/>
        <v>76.44492440604753</v>
      </c>
      <c r="E12" s="19">
        <f t="shared" si="1"/>
        <v>25.85457163426926</v>
      </c>
      <c r="F12" s="19">
        <f t="shared" si="1"/>
        <v>3.1101511879049677</v>
      </c>
      <c r="G12" s="19">
        <f t="shared" si="1"/>
        <v>33.79409647228222</v>
      </c>
      <c r="H12" s="19">
        <f t="shared" si="1"/>
        <v>2.3038156947444204</v>
      </c>
      <c r="I12" s="19">
        <f t="shared" si="1"/>
        <v>0</v>
      </c>
      <c r="J12" s="19">
        <f t="shared" si="1"/>
        <v>23.90208783297336</v>
      </c>
      <c r="K12" s="19">
        <f t="shared" si="1"/>
        <v>1.1317494600431965</v>
      </c>
      <c r="L12" s="19">
        <f t="shared" si="1"/>
        <v>8.754499640028797</v>
      </c>
      <c r="M12" s="19">
        <f t="shared" si="1"/>
        <v>55.8675305975522</v>
      </c>
      <c r="N12" s="19">
        <f t="shared" si="1"/>
        <v>26.205903527717783</v>
      </c>
      <c r="O12" s="19">
        <f t="shared" si="1"/>
        <v>613.390928725702</v>
      </c>
      <c r="P12" s="19">
        <f t="shared" si="1"/>
        <v>0.14398848092152627</v>
      </c>
      <c r="Q12" s="19">
        <f t="shared" si="1"/>
        <v>463.81569474442045</v>
      </c>
      <c r="R12" s="19">
        <f t="shared" si="1"/>
        <v>533.5637149028078</v>
      </c>
      <c r="S12" s="19">
        <f t="shared" si="1"/>
        <v>0.6450683945284378</v>
      </c>
      <c r="T12" s="19">
        <f t="shared" si="1"/>
        <v>0.44578833693304537</v>
      </c>
      <c r="U12" s="19">
        <f t="shared" si="1"/>
        <v>0.11709143268538517</v>
      </c>
      <c r="V12" s="20">
        <f t="shared" si="1"/>
        <v>1.474442044636429</v>
      </c>
    </row>
    <row r="13" spans="25:47" ht="14.25"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ht="14.25">
      <c r="A14" s="22"/>
    </row>
    <row r="16" spans="1:24" ht="45">
      <c r="A16" s="23"/>
      <c r="B16" s="24" t="s">
        <v>31</v>
      </c>
      <c r="C16" s="5" t="s">
        <v>32</v>
      </c>
      <c r="D16" s="5" t="s">
        <v>33</v>
      </c>
      <c r="E16" s="5" t="s">
        <v>34</v>
      </c>
      <c r="F16" s="5" t="s">
        <v>35</v>
      </c>
      <c r="G16" s="5" t="s">
        <v>36</v>
      </c>
      <c r="H16" s="5" t="s">
        <v>37</v>
      </c>
      <c r="I16" s="5" t="s">
        <v>38</v>
      </c>
      <c r="J16" s="5" t="s">
        <v>39</v>
      </c>
      <c r="K16" s="5" t="s">
        <v>40</v>
      </c>
      <c r="L16" s="5" t="s">
        <v>41</v>
      </c>
      <c r="M16" s="5" t="s">
        <v>42</v>
      </c>
      <c r="N16" s="5" t="s">
        <v>43</v>
      </c>
      <c r="O16" s="5" t="s">
        <v>44</v>
      </c>
      <c r="P16" s="5" t="s">
        <v>45</v>
      </c>
      <c r="Q16" s="5" t="s">
        <v>46</v>
      </c>
      <c r="R16" s="5" t="s">
        <v>47</v>
      </c>
      <c r="S16" s="5" t="s">
        <v>48</v>
      </c>
      <c r="T16" s="5" t="s">
        <v>49</v>
      </c>
      <c r="U16" s="6" t="s">
        <v>50</v>
      </c>
      <c r="V16" s="7"/>
      <c r="W16" s="7"/>
      <c r="X16" s="3"/>
    </row>
    <row r="17" spans="1:21" ht="28.5">
      <c r="A17" s="8" t="s">
        <v>23</v>
      </c>
      <c r="B17" s="9">
        <f>800/80*'[1]ΣΥΣΤΑΣΗ ΤΡΟΦΙΜΩΝ'!V61</f>
        <v>30</v>
      </c>
      <c r="C17" s="9">
        <f>800/80*'[1]ΣΥΣΤΑΣΗ ΤΡΟΦΙΜΩΝ'!W61*0.8</f>
        <v>1.6800000000000002</v>
      </c>
      <c r="D17" s="9">
        <f>800/80*'[1]ΣΥΣΤΑΣΗ ΤΡΟΦΙΜΩΝ'!X61*0.95</f>
        <v>0.19</v>
      </c>
      <c r="E17" s="9" t="s">
        <v>51</v>
      </c>
      <c r="F17" s="9">
        <f>800/80*'[1]ΣΥΣΤΑΣΗ ΤΡΟΦΙΜΩΝ'!Z61*0.95</f>
        <v>5.699999999999999</v>
      </c>
      <c r="G17" s="9">
        <f>800/80*'[1]ΣΥΣΤΑΣΗ ΤΡΟΦΙΜΩΝ'!AA61*0.95</f>
        <v>4.18</v>
      </c>
      <c r="H17" s="9">
        <f>800/80*'[1]ΣΥΣΤΑΣΗ ΤΡΟΦΙΜΩΝ'!AB61</f>
        <v>0</v>
      </c>
      <c r="I17" s="9">
        <f>800/80*'[1]ΣΥΣΤΑΣΗ ΤΡΟΦΙΜΩΝ'!AC61*0.75</f>
        <v>262.5</v>
      </c>
      <c r="J17" s="9">
        <f>800/80*'[1]ΣΥΣΤΑΣΗ ΤΡΟΦΙΜΩΝ'!AD61*0.8</f>
        <v>88</v>
      </c>
      <c r="K17" s="9">
        <f>800/80*'[1]ΣΥΣΤΑΣΗ ΤΡΟΦΙΜΩΝ'!AE61</f>
        <v>0</v>
      </c>
      <c r="L17" s="9">
        <f>800/80*'[1]ΣΥΣΤΑΣΗ ΤΡΟΦΙΜΩΝ'!AF61</f>
        <v>0</v>
      </c>
      <c r="M17" s="9">
        <f>800/80*'[1]ΣΥΣΤΑΣΗ ΤΡΟΦΙΜΩΝ'!AG61</f>
        <v>0.6</v>
      </c>
      <c r="N17" s="9">
        <f>'[1]ΣΥΣΤΑΣΗ ΤΡΟΦΙΜΩΝ'!AH61</f>
        <v>2.4</v>
      </c>
      <c r="O17" s="9">
        <f>'[1]ΣΥΣΤΑΣΗ ΤΡΟΦΙΜΩΝ'!AI61</f>
        <v>11.2</v>
      </c>
      <c r="P17" s="9">
        <f>'[1]ΣΥΣΤΑΣΗ ΤΡΟΦΙΜΩΝ'!AJ61</f>
        <v>91.73333333333333</v>
      </c>
      <c r="Q17" s="9">
        <f>'[1]ΣΥΣΤΑΣΗ ΤΡΟΦΙΜΩΝ'!AK61</f>
        <v>0</v>
      </c>
      <c r="R17" s="9">
        <f>'[1]ΣΥΣΤΑΣΗ ΤΡΟΦΙΜΩΝ'!AL61</f>
        <v>3.2</v>
      </c>
      <c r="S17" s="9" t="s">
        <v>51</v>
      </c>
      <c r="T17" s="9" t="s">
        <v>51</v>
      </c>
      <c r="U17" s="10">
        <f>800/80*'[1]ΣΥΣΤΑΣΗ ΤΡΟΦΙΜΩΝ'!AO61</f>
        <v>1</v>
      </c>
    </row>
    <row r="18" spans="1:21" ht="14.25">
      <c r="A18" s="11" t="s">
        <v>24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</row>
    <row r="19" spans="1:21" ht="14.25">
      <c r="A19" s="11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</row>
    <row r="20" spans="1:21" ht="28.5">
      <c r="A20" s="11" t="s">
        <v>26</v>
      </c>
      <c r="B20" s="12" t="s">
        <v>52</v>
      </c>
      <c r="C20" s="12">
        <f>1.2*'[2]ΣΥΣΤΑΣΗ ΤΡΟΦΙΜΩΝ'!W141</f>
        <v>0</v>
      </c>
      <c r="D20" s="12">
        <f>1.2*'[2]ΣΥΣΤΑΣΗ ΤΡΟΦΙΜΩΝ'!X141</f>
        <v>0.012</v>
      </c>
      <c r="E20" s="12">
        <f>1.2*'[2]ΣΥΣΤΑΣΗ ΤΡΟΦΙΜΩΝ'!Y141</f>
        <v>0</v>
      </c>
      <c r="F20" s="12">
        <f>1.2*'[2]ΣΥΣΤΑΣΗ ΤΡΟΦΙΜΩΝ'!Z141</f>
        <v>0.12</v>
      </c>
      <c r="G20" s="12">
        <f>1.2*'[2]ΣΥΣΤΑΣΗ ΤΡΟΦΙΜΩΝ'!AA141</f>
        <v>0.024</v>
      </c>
      <c r="H20" s="12">
        <f>1.2*'[2]ΣΥΣΤΑΣΗ ΤΡΟΦΙΜΩΝ'!AB141</f>
        <v>0</v>
      </c>
      <c r="I20" s="12">
        <f>1.2*'[2]ΣΥΣΤΑΣΗ ΤΡΟΦΙΜΩΝ'!AC141</f>
        <v>1.2</v>
      </c>
      <c r="J20" s="12">
        <f>1.2*'[2]ΣΥΣΤΑΣΗ ΤΡΟΦΙΜΩΝ'!AD141</f>
        <v>0</v>
      </c>
      <c r="K20" s="12">
        <f>1.2*'[2]ΣΥΣΤΑΣΗ ΤΡΟΦΙΜΩΝ'!AE141</f>
        <v>0</v>
      </c>
      <c r="L20" s="12">
        <f>1.2*'[2]ΣΥΣΤΑΣΗ ΤΡΟΦΙΜΩΝ'!AF141</f>
        <v>0</v>
      </c>
      <c r="M20" s="12">
        <f>1.2*'[2]ΣΥΣΤΑΣΗ ΤΡΟΦΙΜΩΝ'!AG141</f>
        <v>0</v>
      </c>
      <c r="N20" s="12">
        <f>'[2]ΣΥΣΤΑΣΗ ΤΡΟΦΙΜΩΝ'!AH141</f>
        <v>0</v>
      </c>
      <c r="O20" s="12">
        <f>'[2]ΣΥΣΤΑΣΗ ΤΡΟΦΙΜΩΝ'!AI141</f>
        <v>4</v>
      </c>
      <c r="P20" s="12">
        <f>'[2]ΣΥΣΤΑΣΗ ΤΡΟΦΙΜΩΝ'!AJ141</f>
        <v>50.4</v>
      </c>
      <c r="Q20" s="12">
        <f>'[2]ΣΥΣΤΑΣΗ ΤΡΟΦΙΜΩΝ'!AK141</f>
        <v>0</v>
      </c>
      <c r="R20" s="12">
        <f>'[2]ΣΥΣΤΑΣΗ ΤΡΟΦΙΜΩΝ'!AL141</f>
        <v>12.4</v>
      </c>
      <c r="S20" s="12">
        <f>1.2*'[2]ΣΥΣΤΑΣΗ ΤΡΟΦΙΜΩΝ'!AM141</f>
        <v>0</v>
      </c>
      <c r="T20" s="12">
        <f>1.2*'[2]ΣΥΣΤΑΣΗ ΤΡΟΦΙΜΩΝ'!AN141</f>
        <v>0</v>
      </c>
      <c r="U20" s="12">
        <f>1.2*'[2]ΣΥΣΤΑΣΗ ΤΡΟΦΙΜΩΝ'!AO141</f>
        <v>0</v>
      </c>
    </row>
    <row r="21" spans="1:21" ht="14.25">
      <c r="A21" s="11" t="s">
        <v>27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1:21" ht="14.25">
      <c r="A22" s="11" t="s">
        <v>28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1" ht="14.25">
      <c r="A23" s="15" t="s">
        <v>29</v>
      </c>
      <c r="B23" s="16">
        <f aca="true" t="shared" si="2" ref="B23:M23">SUM(B17:B22)</f>
        <v>30</v>
      </c>
      <c r="C23" s="16">
        <f t="shared" si="2"/>
        <v>1.6800000000000002</v>
      </c>
      <c r="D23" s="16">
        <f t="shared" si="2"/>
        <v>0.202</v>
      </c>
      <c r="E23" s="16">
        <f t="shared" si="2"/>
        <v>0</v>
      </c>
      <c r="F23" s="16">
        <f t="shared" si="2"/>
        <v>5.819999999999999</v>
      </c>
      <c r="G23" s="16">
        <f t="shared" si="2"/>
        <v>4.204</v>
      </c>
      <c r="H23" s="16">
        <f t="shared" si="2"/>
        <v>0</v>
      </c>
      <c r="I23" s="16">
        <f t="shared" si="2"/>
        <v>263.7</v>
      </c>
      <c r="J23" s="16">
        <f t="shared" si="2"/>
        <v>88</v>
      </c>
      <c r="K23" s="16">
        <f t="shared" si="2"/>
        <v>0</v>
      </c>
      <c r="L23" s="16">
        <f t="shared" si="2"/>
        <v>0</v>
      </c>
      <c r="M23" s="16">
        <f t="shared" si="2"/>
        <v>0.6</v>
      </c>
      <c r="N23" s="25">
        <f>9*G11*100/C11</f>
        <v>72.7300898667493</v>
      </c>
      <c r="O23" s="25">
        <f>4*F11*100/C11</f>
        <v>2.9748992872637126</v>
      </c>
      <c r="P23" s="25">
        <f>4*E11*100/C11</f>
        <v>24.73022759356816</v>
      </c>
      <c r="Q23" s="12">
        <f>9*S23*100/C11</f>
        <v>5.062906724511931</v>
      </c>
      <c r="R23" s="12">
        <f>4*K11*100/C11</f>
        <v>1.0825327961987399</v>
      </c>
      <c r="S23" s="16">
        <f>1.167*'[1]ΣΥΣΤΑΣΗ ΤΡΟΦΙΜΩΝ'!AM22</f>
        <v>16.338</v>
      </c>
      <c r="T23" s="16">
        <f>1.167*'[1]ΣΥΣΤΑΣΗ ΤΡΟΦΙΜΩΝ'!AN22</f>
        <v>81.3399</v>
      </c>
      <c r="U23" s="17">
        <f>1.167*'[1]ΣΥΣΤΑΣΗ ΤΡΟΦΙΜΩΝ'!AO22</f>
        <v>13.0704</v>
      </c>
    </row>
    <row r="24" spans="1:21" ht="28.5">
      <c r="A24" s="18" t="s">
        <v>30</v>
      </c>
      <c r="B24" s="19">
        <f aca="true" t="shared" si="3" ref="B24:M24">100*B23/$B$11</f>
        <v>4.319654427645788</v>
      </c>
      <c r="C24" s="19">
        <f t="shared" si="3"/>
        <v>0.24190064794816418</v>
      </c>
      <c r="D24" s="19">
        <f t="shared" si="3"/>
        <v>0.02908567314614831</v>
      </c>
      <c r="E24" s="19">
        <f t="shared" si="3"/>
        <v>0</v>
      </c>
      <c r="F24" s="19">
        <f t="shared" si="3"/>
        <v>0.8380129589632828</v>
      </c>
      <c r="G24" s="19">
        <f t="shared" si="3"/>
        <v>0.6053275737940964</v>
      </c>
      <c r="H24" s="19">
        <f t="shared" si="3"/>
        <v>0</v>
      </c>
      <c r="I24" s="19">
        <f t="shared" si="3"/>
        <v>37.96976241900648</v>
      </c>
      <c r="J24" s="19">
        <f t="shared" si="3"/>
        <v>12.670986321094313</v>
      </c>
      <c r="K24" s="19">
        <f t="shared" si="3"/>
        <v>0</v>
      </c>
      <c r="L24" s="19">
        <f t="shared" si="3"/>
        <v>0</v>
      </c>
      <c r="M24" s="19">
        <f t="shared" si="3"/>
        <v>0.08639308855291576</v>
      </c>
      <c r="N24" s="26"/>
      <c r="O24" s="26"/>
      <c r="P24" s="26"/>
      <c r="Q24" s="27"/>
      <c r="R24" s="27"/>
      <c r="S24" s="19">
        <f>100*S23/$B$11</f>
        <v>2.3524838012958966</v>
      </c>
      <c r="T24" s="19">
        <f>100*T23/$B$11</f>
        <v>11.712008639308856</v>
      </c>
      <c r="U24" s="20">
        <f>100*U23/$B$11</f>
        <v>1.881987041036717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2011-08-04T15:10:20Z</dcterms:created>
  <dcterms:modified xsi:type="dcterms:W3CDTF">2011-08-04T15:10:38Z</dcterms:modified>
  <cp:category/>
  <cp:version/>
  <cp:contentType/>
  <cp:contentStatus/>
</cp:coreProperties>
</file>