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60" windowWidth="13515" windowHeight="6915" activeTab="0"/>
  </bookViews>
  <sheets>
    <sheet name="Καϊκανά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<sst xmlns="http://schemas.openxmlformats.org/spreadsheetml/2006/main" count="57" uniqueCount="50">
  <si>
    <t>ΚΑΪΚΑΝΑΣ</t>
  </si>
  <si>
    <t>Τρόπος παρασεκυής: τηγάνισμα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</si>
  <si>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</si>
  <si>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</si>
  <si>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</si>
  <si>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</si>
  <si>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</si>
  <si>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</si>
  <si>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</si>
  <si>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</si>
  <si>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</si>
  <si>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</si>
  <si>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</si>
  <si>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</si>
  <si>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</si>
  <si>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</si>
  <si>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</si>
  <si>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</si>
  <si>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</si>
  <si>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</si>
  <si>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</si>
  <si>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</si>
  <si>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</si>
  <si>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3 φλιτζ. χαλούμι τριμμένο</t>
  </si>
  <si>
    <t>4 αυγά</t>
  </si>
  <si>
    <t>1 φλιτζ. έψημα</t>
  </si>
  <si>
    <t>δυόσμος ξηρός</t>
  </si>
  <si>
    <t>λάδι για τηγάνισμα</t>
  </si>
  <si>
    <t>ΣΥΝΟΛΟ (με την αλλαγή του βάρους)</t>
  </si>
  <si>
    <t>ΣΥΝΟΛΟ ΣΕ 100g ΕΤΟΙΜΟΥ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</si>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</sst>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4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0" fillId="0" borderId="0" xfId="56" applyNumberFormat="1">
      <alignment/>
      <protection/>
    </xf>
    <xf numFmtId="2" fontId="0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0" xfId="56" applyNumberFormat="1" applyFont="1" applyAlignment="1">
      <alignment wrapText="1"/>
      <protection/>
    </xf>
    <xf numFmtId="2" fontId="0" fillId="0" borderId="13" xfId="56" applyNumberFormat="1" applyFont="1" applyBorder="1" applyAlignment="1">
      <alignment wrapText="1"/>
      <protection/>
    </xf>
    <xf numFmtId="2" fontId="0" fillId="0" borderId="0" xfId="56" applyNumberFormat="1" applyFont="1" applyBorder="1" applyAlignment="1">
      <alignment wrapText="1"/>
      <protection/>
    </xf>
    <xf numFmtId="2" fontId="0" fillId="0" borderId="14" xfId="56" applyNumberFormat="1" applyFont="1" applyBorder="1" applyAlignment="1">
      <alignment wrapText="1"/>
      <protection/>
    </xf>
    <xf numFmtId="2" fontId="0" fillId="0" borderId="15" xfId="56" applyNumberFormat="1" applyFont="1" applyBorder="1" applyAlignment="1">
      <alignment wrapText="1"/>
      <protection/>
    </xf>
    <xf numFmtId="2" fontId="0" fillId="0" borderId="16" xfId="56" applyNumberFormat="1" applyFont="1" applyBorder="1" applyAlignment="1">
      <alignment wrapText="1"/>
      <protection/>
    </xf>
    <xf numFmtId="2" fontId="0" fillId="0" borderId="17" xfId="56" applyNumberFormat="1" applyFont="1" applyBorder="1" applyAlignment="1">
      <alignment wrapText="1"/>
      <protection/>
    </xf>
    <xf numFmtId="2" fontId="0" fillId="0" borderId="18" xfId="0" applyNumberFormat="1" applyFont="1" applyBorder="1" applyAlignment="1">
      <alignment wrapText="1"/>
    </xf>
    <xf numFmtId="2" fontId="20" fillId="0" borderId="18" xfId="0" applyNumberFormat="1" applyFont="1" applyBorder="1" applyAlignment="1">
      <alignment wrapText="1" shrinkToFit="1"/>
    </xf>
    <xf numFmtId="2" fontId="0" fillId="0" borderId="0" xfId="56" applyNumberFormat="1" applyFont="1" applyBorder="1">
      <alignment/>
      <protection/>
    </xf>
    <xf numFmtId="2" fontId="0" fillId="0" borderId="0" xfId="56" applyNumberFormat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22">
          <cell r="AM22">
            <v>14</v>
          </cell>
          <cell r="AN22">
            <v>69.7</v>
          </cell>
          <cell r="AO22">
            <v>11.2</v>
          </cell>
        </row>
        <row r="26">
          <cell r="B26">
            <v>258</v>
          </cell>
          <cell r="C26">
            <v>33.9</v>
          </cell>
          <cell r="D26">
            <v>64</v>
          </cell>
          <cell r="E26">
            <v>0.7</v>
          </cell>
          <cell r="F26">
            <v>0.1</v>
          </cell>
          <cell r="G26">
            <v>0.1</v>
          </cell>
          <cell r="K26">
            <v>55</v>
          </cell>
          <cell r="L26">
            <v>6.6</v>
          </cell>
          <cell r="W26">
            <v>0.04</v>
          </cell>
          <cell r="X26">
            <v>0.73</v>
          </cell>
          <cell r="Z26">
            <v>0.7</v>
          </cell>
          <cell r="AH26">
            <v>0.3488372093023256</v>
          </cell>
          <cell r="AI26">
            <v>1.0852713178294573</v>
          </cell>
          <cell r="AJ26">
            <v>99.2248062015504</v>
          </cell>
          <cell r="AK26">
            <v>0</v>
          </cell>
          <cell r="AL26">
            <v>0</v>
          </cell>
        </row>
        <row r="99">
          <cell r="B99">
            <v>661.5</v>
          </cell>
          <cell r="C99">
            <v>46</v>
          </cell>
          <cell r="D99">
            <v>48.07</v>
          </cell>
          <cell r="E99">
            <v>32.28</v>
          </cell>
          <cell r="F99">
            <v>39.02</v>
          </cell>
          <cell r="G99">
            <v>0</v>
          </cell>
          <cell r="H99">
            <v>140</v>
          </cell>
          <cell r="I99">
            <v>0.02</v>
          </cell>
          <cell r="J99">
            <v>48</v>
          </cell>
          <cell r="K99">
            <v>795.7</v>
          </cell>
          <cell r="M99">
            <v>69.97</v>
          </cell>
          <cell r="P99">
            <v>213.5</v>
          </cell>
          <cell r="Q99">
            <v>422.8</v>
          </cell>
          <cell r="R99">
            <v>2.726</v>
          </cell>
          <cell r="S99">
            <v>3.725</v>
          </cell>
          <cell r="T99">
            <v>0.28</v>
          </cell>
          <cell r="U99">
            <v>7.32</v>
          </cell>
          <cell r="V99">
            <v>27.55</v>
          </cell>
          <cell r="W99">
            <v>0.265</v>
          </cell>
          <cell r="X99">
            <v>0.243</v>
          </cell>
          <cell r="Z99">
            <v>3.99</v>
          </cell>
          <cell r="AA99">
            <v>0.201</v>
          </cell>
          <cell r="AB99">
            <v>0.894</v>
          </cell>
          <cell r="AC99">
            <v>45.9</v>
          </cell>
          <cell r="AD99">
            <v>0.63</v>
          </cell>
          <cell r="AE99">
            <v>78</v>
          </cell>
          <cell r="AF99">
            <v>0.536</v>
          </cell>
          <cell r="AG99">
            <v>3.6</v>
          </cell>
          <cell r="AH99">
            <v>53.08843537414966</v>
          </cell>
          <cell r="AI99">
            <v>19.519274376417233</v>
          </cell>
          <cell r="AJ99">
            <v>29.06727135298564</v>
          </cell>
          <cell r="AK99">
            <v>5.768707482993198</v>
          </cell>
          <cell r="AL99">
            <v>29.024943310657598</v>
          </cell>
          <cell r="AM99">
            <v>4.24</v>
          </cell>
          <cell r="AN99">
            <v>6.84</v>
          </cell>
          <cell r="AO99">
            <v>10.26</v>
          </cell>
        </row>
        <row r="136">
          <cell r="B136">
            <v>179</v>
          </cell>
          <cell r="C136">
            <v>70.1</v>
          </cell>
          <cell r="D136" t="str">
            <v>tr</v>
          </cell>
          <cell r="E136">
            <v>13.6</v>
          </cell>
          <cell r="F136">
            <v>13.9</v>
          </cell>
          <cell r="G136">
            <v>0</v>
          </cell>
          <cell r="H136">
            <v>435</v>
          </cell>
          <cell r="I136">
            <v>0</v>
          </cell>
          <cell r="J136" t="str">
            <v>tr</v>
          </cell>
          <cell r="K136">
            <v>65</v>
          </cell>
          <cell r="L136">
            <v>230</v>
          </cell>
          <cell r="M136">
            <v>14</v>
          </cell>
          <cell r="N136">
            <v>180</v>
          </cell>
          <cell r="O136" t="str">
            <v>tr</v>
          </cell>
          <cell r="P136">
            <v>160</v>
          </cell>
          <cell r="Q136">
            <v>150</v>
          </cell>
          <cell r="R136">
            <v>2.2</v>
          </cell>
          <cell r="S136">
            <v>1.5</v>
          </cell>
          <cell r="T136">
            <v>0.09</v>
          </cell>
          <cell r="U136">
            <v>12</v>
          </cell>
          <cell r="V136">
            <v>60</v>
          </cell>
          <cell r="W136">
            <v>0.07</v>
          </cell>
          <cell r="X136">
            <v>0.31</v>
          </cell>
          <cell r="Y136" t="str">
            <v>tr</v>
          </cell>
          <cell r="Z136">
            <v>0.1</v>
          </cell>
          <cell r="AA136">
            <v>0.14</v>
          </cell>
          <cell r="AB136">
            <v>1.6</v>
          </cell>
          <cell r="AC136">
            <v>40</v>
          </cell>
          <cell r="AD136">
            <v>0</v>
          </cell>
          <cell r="AE136">
            <v>215</v>
          </cell>
          <cell r="AF136">
            <v>1.99</v>
          </cell>
          <cell r="AG136" t="str">
            <v>n</v>
          </cell>
          <cell r="AH136">
            <v>69.88826815642459</v>
          </cell>
          <cell r="AI136">
            <v>30.391061452513966</v>
          </cell>
          <cell r="AJ136">
            <v>0</v>
          </cell>
          <cell r="AK136">
            <v>20.11173184357542</v>
          </cell>
          <cell r="AL136">
            <v>0</v>
          </cell>
          <cell r="AM136">
            <v>4</v>
          </cell>
          <cell r="AN136">
            <v>6</v>
          </cell>
          <cell r="AO136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2"/>
  <sheetViews>
    <sheetView tabSelected="1" view="pageLayout" zoomScale="55" zoomScaleNormal="55" zoomScalePageLayoutView="55" workbookViewId="0" topLeftCell="A1">
      <selection activeCell="O17" sqref="O17"/>
    </sheetView>
  </sheetViews>
  <sheetFormatPr defaultColWidth="9.140625" defaultRowHeight="15"/>
  <cols>
    <col min="1" max="1" width="20.57421875" style="23" customWidth="1"/>
    <col min="2" max="2" width="9.140625" style="2" customWidth="1"/>
    <col min="3" max="3" width="11.57421875" style="2" bestFit="1" customWidth="1"/>
    <col min="4" max="4" width="12.7109375" style="2" customWidth="1"/>
    <col min="5" max="5" width="16.7109375" style="2" customWidth="1"/>
    <col min="6" max="8" width="9.140625" style="2" customWidth="1"/>
    <col min="9" max="9" width="12.7109375" style="2" customWidth="1"/>
    <col min="10" max="12" width="9.140625" style="2" customWidth="1"/>
    <col min="13" max="14" width="13.00390625" style="2" customWidth="1"/>
    <col min="15" max="15" width="9.140625" style="2" customWidth="1"/>
    <col min="16" max="16" width="13.28125" style="2" customWidth="1"/>
    <col min="17" max="17" width="10.8515625" style="2" customWidth="1"/>
    <col min="18" max="18" width="11.140625" style="2" customWidth="1"/>
    <col min="19" max="19" width="11.28125" style="2" customWidth="1"/>
    <col min="20" max="21" width="9.140625" style="2" customWidth="1"/>
    <col min="22" max="22" width="10.851562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D1" s="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" ht="18">
      <c r="A2" s="1" t="s">
        <v>1</v>
      </c>
      <c r="B2" s="1"/>
      <c r="C2" s="1"/>
      <c r="D2" s="1"/>
    </row>
    <row r="4" spans="1:25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3"/>
      <c r="X4" s="3"/>
      <c r="Y4" s="3"/>
    </row>
    <row r="5" spans="1:22" ht="28.5">
      <c r="A5" s="7" t="s">
        <v>23</v>
      </c>
      <c r="B5" s="8">
        <v>450</v>
      </c>
      <c r="C5" s="8">
        <f>4.5*'[1]ΣΥΣΤΑΣΗ ΤΡΟΦΙΜΩΝ'!B99</f>
        <v>2976.75</v>
      </c>
      <c r="D5" s="8">
        <f>4.5*'[1]ΣΥΣΤΑΣΗ ΤΡΟΦΙΜΩΝ'!C99</f>
        <v>207</v>
      </c>
      <c r="E5" s="8">
        <f>4.5*'[1]ΣΥΣΤΑΣΗ ΤΡΟΦΙΜΩΝ'!D99</f>
        <v>216.315</v>
      </c>
      <c r="F5" s="8">
        <f>4.5*'[1]ΣΥΣΤΑΣΗ ΤΡΟΦΙΜΩΝ'!E99</f>
        <v>145.26</v>
      </c>
      <c r="G5" s="8">
        <f>4.5*'[1]ΣΥΣΤΑΣΗ ΤΡΟΦΙΜΩΝ'!F99</f>
        <v>175.59</v>
      </c>
      <c r="H5" s="8">
        <f>4.5*'[1]ΣΥΣΤΑΣΗ ΤΡΟΦΙΜΩΝ'!G99</f>
        <v>0</v>
      </c>
      <c r="I5" s="8">
        <f>4.5*'[1]ΣΥΣΤΑΣΗ ΤΡΟΦΙΜΩΝ'!H99</f>
        <v>630</v>
      </c>
      <c r="J5" s="8">
        <f>4.5*'[1]ΣΥΣΤΑΣΗ ΤΡΟΦΙΜΩΝ'!I99</f>
        <v>0.09</v>
      </c>
      <c r="K5" s="8">
        <f>4.5*'[1]ΣΥΣΤΑΣΗ ΤΡΟΦΙΜΩΝ'!J99</f>
        <v>216</v>
      </c>
      <c r="L5" s="8">
        <f>4.5*'[1]ΣΥΣΤΑΣΗ ΤΡΟΦΙΜΩΝ'!K99</f>
        <v>3580.65</v>
      </c>
      <c r="M5" s="8">
        <f>4.5*'[1]ΣΥΣΤΑΣΗ ΤΡΟΦΙΜΩΝ'!L99</f>
        <v>0</v>
      </c>
      <c r="N5" s="8">
        <f>4.5*'[1]ΣΥΣΤΑΣΗ ΤΡΟΦΙΜΩΝ'!M99</f>
        <v>314.865</v>
      </c>
      <c r="O5" s="8">
        <f>4.5*'[1]ΣΥΣΤΑΣΗ ΤΡΟΦΙΜΩΝ'!N99</f>
        <v>0</v>
      </c>
      <c r="P5" s="8">
        <f>4.5*'[1]ΣΥΣΤΑΣΗ ΤΡΟΦΙΜΩΝ'!O99</f>
        <v>0</v>
      </c>
      <c r="Q5" s="8">
        <f>4.5*'[1]ΣΥΣΤΑΣΗ ΤΡΟΦΙΜΩΝ'!P99</f>
        <v>960.75</v>
      </c>
      <c r="R5" s="8">
        <f>4.5*'[1]ΣΥΣΤΑΣΗ ΤΡΟΦΙΜΩΝ'!Q99</f>
        <v>1902.6000000000001</v>
      </c>
      <c r="S5" s="8">
        <f>4.5*'[1]ΣΥΣΤΑΣΗ ΤΡΟΦΙΜΩΝ'!R99</f>
        <v>12.267</v>
      </c>
      <c r="T5" s="8">
        <f>4.5*'[1]ΣΥΣΤΑΣΗ ΤΡΟΦΙΜΩΝ'!S99</f>
        <v>16.7625</v>
      </c>
      <c r="U5" s="8">
        <f>4.5*'[1]ΣΥΣΤΑΣΗ ΤΡΟΦΙΜΩΝ'!T99</f>
        <v>1.2600000000000002</v>
      </c>
      <c r="V5" s="9">
        <f>4.5*'[1]ΣΥΣΤΑΣΗ ΤΡΟΦΙΜΩΝ'!U99</f>
        <v>32.94</v>
      </c>
    </row>
    <row r="6" spans="1:22" ht="14.25">
      <c r="A6" s="10" t="s">
        <v>24</v>
      </c>
      <c r="B6" s="11">
        <v>164.8</v>
      </c>
      <c r="C6" s="11">
        <f>1.658*'[1]ΣΥΣΤΑΣΗ ΤΡΟΦΙΜΩΝ'!B136</f>
        <v>296.782</v>
      </c>
      <c r="D6" s="11">
        <f>1.658*'[1]ΣΥΣΤΑΣΗ ΤΡΟΦΙΜΩΝ'!C136</f>
        <v>116.22579999999998</v>
      </c>
      <c r="E6" s="11" t="str">
        <f>'[1]ΣΥΣΤΑΣΗ ΤΡΟΦΙΜΩΝ'!D136</f>
        <v>tr</v>
      </c>
      <c r="F6" s="11">
        <f>1.658*'[1]ΣΥΣΤΑΣΗ ΤΡΟΦΙΜΩΝ'!E136</f>
        <v>22.5488</v>
      </c>
      <c r="G6" s="11">
        <f>1.658*'[1]ΣΥΣΤΑΣΗ ΤΡΟΦΙΜΩΝ'!F136</f>
        <v>23.0462</v>
      </c>
      <c r="H6" s="11">
        <f>1.658*'[1]ΣΥΣΤΑΣΗ ΤΡΟΦΙΜΩΝ'!G136</f>
        <v>0</v>
      </c>
      <c r="I6" s="11">
        <f>1.658*'[1]ΣΥΣΤΑΣΗ ΤΡΟΦΙΜΩΝ'!H136</f>
        <v>721.23</v>
      </c>
      <c r="J6" s="11">
        <f>1.658*'[1]ΣΥΣΤΑΣΗ ΤΡΟΦΙΜΩΝ'!I136</f>
        <v>0</v>
      </c>
      <c r="K6" s="11" t="str">
        <f>'[1]ΣΥΣΤΑΣΗ ΤΡΟΦΙΜΩΝ'!J136</f>
        <v>tr</v>
      </c>
      <c r="L6" s="11">
        <f>1.658*'[1]ΣΥΣΤΑΣΗ ΤΡΟΦΙΜΩΝ'!K136</f>
        <v>107.77</v>
      </c>
      <c r="M6" s="11">
        <f>1.658*'[1]ΣΥΣΤΑΣΗ ΤΡΟΦΙΜΩΝ'!L136</f>
        <v>381.34</v>
      </c>
      <c r="N6" s="11">
        <f>1.658*'[1]ΣΥΣΤΑΣΗ ΤΡΟΦΙΜΩΝ'!M136</f>
        <v>23.212</v>
      </c>
      <c r="O6" s="11">
        <f>1.658*'[1]ΣΥΣΤΑΣΗ ΤΡΟΦΙΜΩΝ'!N136</f>
        <v>298.44</v>
      </c>
      <c r="P6" s="11" t="str">
        <f>'[1]ΣΥΣΤΑΣΗ ΤΡΟΦΙΜΩΝ'!O136</f>
        <v>tr</v>
      </c>
      <c r="Q6" s="11">
        <f>1.658*'[1]ΣΥΣΤΑΣΗ ΤΡΟΦΙΜΩΝ'!P136</f>
        <v>265.28</v>
      </c>
      <c r="R6" s="11">
        <f>1.658*'[1]ΣΥΣΤΑΣΗ ΤΡΟΦΙΜΩΝ'!Q136</f>
        <v>248.7</v>
      </c>
      <c r="S6" s="11">
        <f>1.658*'[1]ΣΥΣΤΑΣΗ ΤΡΟΦΙΜΩΝ'!R136</f>
        <v>3.6476</v>
      </c>
      <c r="T6" s="11">
        <f>1.658*'[1]ΣΥΣΤΑΣΗ ΤΡΟΦΙΜΩΝ'!S136</f>
        <v>2.487</v>
      </c>
      <c r="U6" s="11">
        <f>1.658*'[1]ΣΥΣΤΑΣΗ ΤΡΟΦΙΜΩΝ'!T136</f>
        <v>0.14922</v>
      </c>
      <c r="V6" s="12">
        <f>1.658*'[1]ΣΥΣΤΑΣΗ ΤΡΟΦΙΜΩΝ'!U136</f>
        <v>19.896</v>
      </c>
    </row>
    <row r="7" spans="1:47" ht="14.25">
      <c r="A7" s="10" t="s">
        <v>25</v>
      </c>
      <c r="B7" s="11">
        <v>250</v>
      </c>
      <c r="C7" s="11">
        <f>2.5*'[1]ΣΥΣΤΑΣΗ ΤΡΟΦΙΜΩΝ'!B26</f>
        <v>645</v>
      </c>
      <c r="D7" s="11">
        <f>2.5*'[1]ΣΥΣΤΑΣΗ ΤΡΟΦΙΜΩΝ'!C26</f>
        <v>84.75</v>
      </c>
      <c r="E7" s="11">
        <f>2.5*'[1]ΣΥΣΤΑΣΗ ΤΡΟΦΙΜΩΝ'!D26</f>
        <v>160</v>
      </c>
      <c r="F7" s="11">
        <f>2.5*'[1]ΣΥΣΤΑΣΗ ΤΡΟΦΙΜΩΝ'!E26</f>
        <v>1.75</v>
      </c>
      <c r="G7" s="11">
        <f>2.5*'[1]ΣΥΣΤΑΣΗ ΤΡΟΦΙΜΩΝ'!F26</f>
        <v>0.25</v>
      </c>
      <c r="H7" s="11">
        <f>2.5*'[1]ΣΥΣΤΑΣΗ ΤΡΟΦΙΜΩΝ'!G26</f>
        <v>0.25</v>
      </c>
      <c r="I7" s="11">
        <f>2.5*'[1]ΣΥΣΤΑΣΗ ΤΡΟΦΙΜΩΝ'!H26</f>
        <v>0</v>
      </c>
      <c r="J7" s="11">
        <f>2.5*'[1]ΣΥΣΤΑΣΗ ΤΡΟΦΙΜΩΝ'!I26</f>
        <v>0</v>
      </c>
      <c r="K7" s="11">
        <f>2.5*'[1]ΣΥΣΤΑΣΗ ΤΡΟΦΙΜΩΝ'!J26</f>
        <v>0</v>
      </c>
      <c r="L7" s="11">
        <f>2.5*'[1]ΣΥΣΤΑΣΗ ΤΡΟΦΙΜΩΝ'!K26</f>
        <v>137.5</v>
      </c>
      <c r="M7" s="11">
        <f>2.5*'[1]ΣΥΣΤΑΣΗ ΤΡΟΦΙΜΩΝ'!L26</f>
        <v>16.5</v>
      </c>
      <c r="N7" s="11">
        <f>2.5*'[1]ΣΥΣΤΑΣΗ ΤΡΟΦΙΜΩΝ'!M26</f>
        <v>0</v>
      </c>
      <c r="O7" s="11">
        <f>2.5*'[1]ΣΥΣΤΑΣΗ ΤΡΟΦΙΜΩΝ'!N26</f>
        <v>0</v>
      </c>
      <c r="P7" s="11">
        <f>2.5*'[1]ΣΥΣΤΑΣΗ ΤΡΟΦΙΜΩΝ'!O26</f>
        <v>0</v>
      </c>
      <c r="Q7" s="11">
        <f>2.5*'[1]ΣΥΣΤΑΣΗ ΤΡΟΦΙΜΩΝ'!P26</f>
        <v>0</v>
      </c>
      <c r="R7" s="11">
        <f>2.5*'[1]ΣΥΣΤΑΣΗ ΤΡΟΦΙΜΩΝ'!Q26</f>
        <v>0</v>
      </c>
      <c r="S7" s="11">
        <f>2.5*'[1]ΣΥΣΤΑΣΗ ΤΡΟΦΙΜΩΝ'!R26</f>
        <v>0</v>
      </c>
      <c r="T7" s="11">
        <f>2.5*'[1]ΣΥΣΤΑΣΗ ΤΡΟΦΙΜΩΝ'!S26</f>
        <v>0</v>
      </c>
      <c r="U7" s="11">
        <f>2.5*'[1]ΣΥΣΤΑΣΗ ΤΡΟΦΙΜΩΝ'!T26</f>
        <v>0</v>
      </c>
      <c r="V7" s="12">
        <f>2.5*'[1]ΣΥΣΤΑΣΗ ΤΡΟΦΙΜΩΝ'!U26</f>
        <v>0</v>
      </c>
      <c r="AQ7" s="13"/>
      <c r="AR7" s="13"/>
      <c r="AS7" s="13"/>
      <c r="AT7" s="13"/>
      <c r="AU7" s="13"/>
    </row>
    <row r="8" spans="1:47" ht="14.25">
      <c r="A8" s="10" t="s">
        <v>26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/>
      <c r="AQ8" s="13"/>
      <c r="AR8" s="13"/>
      <c r="AS8" s="13"/>
      <c r="AT8" s="13"/>
      <c r="AU8" s="13"/>
    </row>
    <row r="9" spans="1:47" ht="14.25">
      <c r="A9" s="10" t="s">
        <v>27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</row>
    <row r="10" spans="1:22" ht="28.5">
      <c r="A10" s="14" t="s">
        <v>28</v>
      </c>
      <c r="B10" s="15">
        <f>SUM(B5:B9)+21.5-11.6</f>
        <v>874.6999999999999</v>
      </c>
      <c r="C10" s="15">
        <f aca="true" t="shared" si="0" ref="C10:V10">SUM(C5:C9)</f>
        <v>3918.532</v>
      </c>
      <c r="D10" s="15">
        <f t="shared" si="0"/>
        <v>407.9758</v>
      </c>
      <c r="E10" s="15">
        <f t="shared" si="0"/>
        <v>376.315</v>
      </c>
      <c r="F10" s="15">
        <f t="shared" si="0"/>
        <v>169.5588</v>
      </c>
      <c r="G10" s="15">
        <f t="shared" si="0"/>
        <v>198.8862</v>
      </c>
      <c r="H10" s="15">
        <f t="shared" si="0"/>
        <v>0.25</v>
      </c>
      <c r="I10" s="15">
        <f t="shared" si="0"/>
        <v>1351.23</v>
      </c>
      <c r="J10" s="15">
        <f t="shared" si="0"/>
        <v>0.09</v>
      </c>
      <c r="K10" s="15">
        <f t="shared" si="0"/>
        <v>216</v>
      </c>
      <c r="L10" s="15">
        <f t="shared" si="0"/>
        <v>3825.92</v>
      </c>
      <c r="M10" s="15">
        <f t="shared" si="0"/>
        <v>397.84</v>
      </c>
      <c r="N10" s="15">
        <f t="shared" si="0"/>
        <v>338.077</v>
      </c>
      <c r="O10" s="15">
        <f t="shared" si="0"/>
        <v>298.44</v>
      </c>
      <c r="P10" s="15">
        <f t="shared" si="0"/>
        <v>0</v>
      </c>
      <c r="Q10" s="15">
        <f t="shared" si="0"/>
        <v>1226.03</v>
      </c>
      <c r="R10" s="15">
        <f t="shared" si="0"/>
        <v>2151.3</v>
      </c>
      <c r="S10" s="15">
        <f t="shared" si="0"/>
        <v>15.9146</v>
      </c>
      <c r="T10" s="15">
        <f t="shared" si="0"/>
        <v>19.249499999999998</v>
      </c>
      <c r="U10" s="15">
        <f t="shared" si="0"/>
        <v>1.4092200000000001</v>
      </c>
      <c r="V10" s="16">
        <f t="shared" si="0"/>
        <v>52.836</v>
      </c>
    </row>
    <row r="11" spans="1:22" ht="42.75">
      <c r="A11" s="17" t="s">
        <v>29</v>
      </c>
      <c r="B11" s="18">
        <v>100</v>
      </c>
      <c r="C11" s="18">
        <f aca="true" t="shared" si="1" ref="C11:V11">100*C10/$B$10</f>
        <v>447.98582371098666</v>
      </c>
      <c r="D11" s="18">
        <f t="shared" si="1"/>
        <v>46.64179718760718</v>
      </c>
      <c r="E11" s="18">
        <f t="shared" si="1"/>
        <v>43.02217903281125</v>
      </c>
      <c r="F11" s="18">
        <f t="shared" si="1"/>
        <v>19.384794786784038</v>
      </c>
      <c r="G11" s="18">
        <f t="shared" si="1"/>
        <v>22.737647193323426</v>
      </c>
      <c r="H11" s="18">
        <f t="shared" si="1"/>
        <v>0.02858122784954842</v>
      </c>
      <c r="I11" s="18">
        <f t="shared" si="1"/>
        <v>154.47925002858125</v>
      </c>
      <c r="J11" s="18">
        <f t="shared" si="1"/>
        <v>0.01028924202583743</v>
      </c>
      <c r="K11" s="18">
        <f t="shared" si="1"/>
        <v>24.694180862009834</v>
      </c>
      <c r="L11" s="18">
        <f t="shared" si="1"/>
        <v>437.39796501657713</v>
      </c>
      <c r="M11" s="18">
        <f t="shared" si="1"/>
        <v>45.48302275065737</v>
      </c>
      <c r="N11" s="18">
        <f t="shared" si="1"/>
        <v>38.65062307076712</v>
      </c>
      <c r="O11" s="18">
        <f t="shared" si="1"/>
        <v>34.11912655767692</v>
      </c>
      <c r="P11" s="18">
        <f t="shared" si="1"/>
        <v>0</v>
      </c>
      <c r="Q11" s="18">
        <f t="shared" si="1"/>
        <v>140.1657711215274</v>
      </c>
      <c r="R11" s="18">
        <f t="shared" si="1"/>
        <v>245.94718189093408</v>
      </c>
      <c r="S11" s="18">
        <f t="shared" si="1"/>
        <v>1.8194352349376932</v>
      </c>
      <c r="T11" s="18">
        <f t="shared" si="1"/>
        <v>2.200697381959529</v>
      </c>
      <c r="U11" s="18">
        <f t="shared" si="1"/>
        <v>0.16110895164056252</v>
      </c>
      <c r="V11" s="19">
        <f t="shared" si="1"/>
        <v>6.04047101863496</v>
      </c>
    </row>
    <row r="12" spans="1:47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4" ht="14.25">
      <c r="A14" s="2"/>
    </row>
    <row r="15" spans="1:25" ht="45">
      <c r="A15" s="20"/>
      <c r="B15" s="21" t="s">
        <v>30</v>
      </c>
      <c r="C15" s="5" t="s">
        <v>31</v>
      </c>
      <c r="D15" s="5" t="s">
        <v>32</v>
      </c>
      <c r="E15" s="5" t="s">
        <v>33</v>
      </c>
      <c r="F15" s="5" t="s">
        <v>34</v>
      </c>
      <c r="G15" s="5" t="s">
        <v>35</v>
      </c>
      <c r="H15" s="5" t="s">
        <v>36</v>
      </c>
      <c r="I15" s="5" t="s">
        <v>37</v>
      </c>
      <c r="J15" s="5" t="s">
        <v>38</v>
      </c>
      <c r="K15" s="5" t="s">
        <v>39</v>
      </c>
      <c r="L15" s="5" t="s">
        <v>40</v>
      </c>
      <c r="M15" s="5" t="s">
        <v>41</v>
      </c>
      <c r="N15" s="5" t="s">
        <v>42</v>
      </c>
      <c r="O15" s="5" t="s">
        <v>43</v>
      </c>
      <c r="P15" s="5" t="s">
        <v>44</v>
      </c>
      <c r="Q15" s="5" t="s">
        <v>45</v>
      </c>
      <c r="R15" s="5" t="s">
        <v>46</v>
      </c>
      <c r="S15" s="5" t="s">
        <v>47</v>
      </c>
      <c r="T15" s="5" t="s">
        <v>48</v>
      </c>
      <c r="U15" s="6" t="s">
        <v>49</v>
      </c>
      <c r="V15" s="3"/>
      <c r="W15" s="3"/>
      <c r="X15" s="3"/>
      <c r="Y15" s="3"/>
    </row>
    <row r="16" spans="1:21" ht="28.5">
      <c r="A16" s="7" t="s">
        <v>23</v>
      </c>
      <c r="B16" s="8">
        <f>4.5*'[1]ΣΥΣΤΑΣΗ ΤΡΟΦΙΜΩΝ'!V99</f>
        <v>123.97500000000001</v>
      </c>
      <c r="C16" s="8">
        <f>4.5*'[1]ΣΥΣΤΑΣΗ ΤΡΟΦΙΜΩΝ'!W99*0.95</f>
        <v>1.132875</v>
      </c>
      <c r="D16" s="8">
        <f>4.5*'[1]ΣΥΣΤΑΣΗ ΤΡΟΦΙΜΩΝ'!X99</f>
        <v>1.0935</v>
      </c>
      <c r="E16" s="8">
        <f>4.5*'[1]ΣΥΣΤΑΣΗ ΤΡΟΦΙΜΩΝ'!Y99</f>
        <v>0</v>
      </c>
      <c r="F16" s="8">
        <f>4.5*'[1]ΣΥΣΤΑΣΗ ΤΡΟΦΙΜΩΝ'!Z99</f>
        <v>17.955000000000002</v>
      </c>
      <c r="G16" s="8">
        <f>4.5*'[1]ΣΥΣΤΑΣΗ ΤΡΟΦΙΜΩΝ'!AA99*0.95</f>
        <v>0.859275</v>
      </c>
      <c r="H16" s="8">
        <f>4.5*'[1]ΣΥΣΤΑΣΗ ΤΡΟΦΙΜΩΝ'!AB99*0.95</f>
        <v>3.8218499999999995</v>
      </c>
      <c r="I16" s="8">
        <f>4.5*'[1]ΣΥΣΤΑΣΗ ΤΡΟΦΙΜΩΝ'!AC99*0.95</f>
        <v>196.22249999999997</v>
      </c>
      <c r="J16" s="8">
        <f>4.5*'[1]ΣΥΣΤΑΣΗ ΤΡΟΦΙΜΩΝ'!AD99*0.95</f>
        <v>2.69325</v>
      </c>
      <c r="K16" s="8">
        <f>4.5*'[1]ΣΥΣΤΑΣΗ ΤΡΟΦΙΜΩΝ'!AE99</f>
        <v>351</v>
      </c>
      <c r="L16" s="8">
        <f>4.5*'[1]ΣΥΣΤΑΣΗ ΤΡΟΦΙΜΩΝ'!AF99</f>
        <v>2.412</v>
      </c>
      <c r="M16" s="8">
        <f>4.5*'[1]ΣΥΣΤΑΣΗ ΤΡΟΦΙΜΩΝ'!AG99</f>
        <v>16.2</v>
      </c>
      <c r="N16" s="8">
        <f>'[1]ΣΥΣΤΑΣΗ ΤΡΟΦΙΜΩΝ'!AH99</f>
        <v>53.08843537414966</v>
      </c>
      <c r="O16" s="8">
        <f>'[1]ΣΥΣΤΑΣΗ ΤΡΟΦΙΜΩΝ'!AI99</f>
        <v>19.519274376417233</v>
      </c>
      <c r="P16" s="8">
        <f>'[1]ΣΥΣΤΑΣΗ ΤΡΟΦΙΜΩΝ'!AJ99</f>
        <v>29.06727135298564</v>
      </c>
      <c r="Q16" s="8">
        <f>'[1]ΣΥΣΤΑΣΗ ΤΡΟΦΙΜΩΝ'!AK99</f>
        <v>5.768707482993198</v>
      </c>
      <c r="R16" s="8">
        <f>'[1]ΣΥΣΤΑΣΗ ΤΡΟΦΙΜΩΝ'!AL99</f>
        <v>29.024943310657598</v>
      </c>
      <c r="S16" s="8">
        <f>4.5*'[1]ΣΥΣΤΑΣΗ ΤΡΟΦΙΜΩΝ'!AM99</f>
        <v>19.080000000000002</v>
      </c>
      <c r="T16" s="8">
        <f>4.5*'[1]ΣΥΣΤΑΣΗ ΤΡΟΦΙΜΩΝ'!AN99</f>
        <v>30.78</v>
      </c>
      <c r="U16" s="9">
        <f>4.5*'[1]ΣΥΣΤΑΣΗ ΤΡΟΦΙΜΩΝ'!AO99</f>
        <v>46.17</v>
      </c>
    </row>
    <row r="17" spans="1:21" ht="14.25">
      <c r="A17" s="10" t="s">
        <v>24</v>
      </c>
      <c r="B17" s="11">
        <f>1.658*'[1]ΣΥΣΤΑΣΗ ΤΡΟΦΙΜΩΝ'!V136</f>
        <v>99.47999999999999</v>
      </c>
      <c r="C17" s="11">
        <f>1.658*'[1]ΣΥΣΤΑΣΗ ΤΡΟΦΙΜΩΝ'!W136</f>
        <v>0.11606000000000001</v>
      </c>
      <c r="D17" s="11">
        <f>1.658*'[1]ΣΥΣΤΑΣΗ ΤΡΟΦΙΜΩΝ'!X136</f>
        <v>0.51398</v>
      </c>
      <c r="E17" s="11" t="str">
        <f>'[1]ΣΥΣΤΑΣΗ ΤΡΟΦΙΜΩΝ'!Y136</f>
        <v>tr</v>
      </c>
      <c r="F17" s="11">
        <f>1.658*'[1]ΣΥΣΤΑΣΗ ΤΡΟΦΙΜΩΝ'!Z136</f>
        <v>0.1658</v>
      </c>
      <c r="G17" s="11">
        <f>1.658*'[1]ΣΥΣΤΑΣΗ ΤΡΟΦΙΜΩΝ'!AA136</f>
        <v>0.23212000000000002</v>
      </c>
      <c r="H17" s="11">
        <f>1.658*'[1]ΣΥΣΤΑΣΗ ΤΡΟΦΙΜΩΝ'!AB136</f>
        <v>2.6528</v>
      </c>
      <c r="I17" s="11">
        <f>1.658*'[1]ΣΥΣΤΑΣΗ ΤΡΟΦΙΜΩΝ'!AC136</f>
        <v>66.32</v>
      </c>
      <c r="J17" s="11">
        <f>1.658*'[1]ΣΥΣΤΑΣΗ ΤΡΟΦΙΜΩΝ'!AD136</f>
        <v>0</v>
      </c>
      <c r="K17" s="11">
        <f>1.658*'[1]ΣΥΣΤΑΣΗ ΤΡΟΦΙΜΩΝ'!AE136</f>
        <v>356.46999999999997</v>
      </c>
      <c r="L17" s="11">
        <f>1.658*'[1]ΣΥΣΤΑΣΗ ΤΡΟΦΙΜΩΝ'!AF136</f>
        <v>3.29942</v>
      </c>
      <c r="M17" s="11" t="str">
        <f>'[1]ΣΥΣΤΑΣΗ ΤΡΟΦΙΜΩΝ'!AG136</f>
        <v>n</v>
      </c>
      <c r="N17" s="11">
        <f>'[1]ΣΥΣΤΑΣΗ ΤΡΟΦΙΜΩΝ'!AH136</f>
        <v>69.88826815642459</v>
      </c>
      <c r="O17" s="11">
        <f>'[1]ΣΥΣΤΑΣΗ ΤΡΟΦΙΜΩΝ'!AI136</f>
        <v>30.391061452513966</v>
      </c>
      <c r="P17" s="11">
        <f>'[1]ΣΥΣΤΑΣΗ ΤΡΟΦΙΜΩΝ'!AJ136</f>
        <v>0</v>
      </c>
      <c r="Q17" s="11">
        <f>'[1]ΣΥΣΤΑΣΗ ΤΡΟΦΙΜΩΝ'!AK136</f>
        <v>20.11173184357542</v>
      </c>
      <c r="R17" s="11">
        <f>'[1]ΣΥΣΤΑΣΗ ΤΡΟΦΙΜΩΝ'!AL136</f>
        <v>0</v>
      </c>
      <c r="S17" s="11">
        <f>1.658*'[1]ΣΥΣΤΑΣΗ ΤΡΟΦΙΜΩΝ'!AM136</f>
        <v>6.632</v>
      </c>
      <c r="T17" s="11">
        <f>1.658*'[1]ΣΥΣΤΑΣΗ ΤΡΟΦΙΜΩΝ'!AN136</f>
        <v>9.948</v>
      </c>
      <c r="U17" s="12">
        <f>1.658*'[1]ΣΥΣΤΑΣΗ ΤΡΟΦΙΜΩΝ'!AO136</f>
        <v>2.487</v>
      </c>
    </row>
    <row r="18" spans="1:21" ht="14.25">
      <c r="A18" s="10" t="s">
        <v>25</v>
      </c>
      <c r="B18" s="11">
        <f>2.5*'[1]ΣΥΣΤΑΣΗ ΤΡΟΦΙΜΩΝ'!V26</f>
        <v>0</v>
      </c>
      <c r="C18" s="11">
        <f>2.5*'[1]ΣΥΣΤΑΣΗ ΤΡΟΦΙΜΩΝ'!W26</f>
        <v>0.1</v>
      </c>
      <c r="D18" s="11">
        <f>2.5*'[1]ΣΥΣΤΑΣΗ ΤΡΟΦΙΜΩΝ'!X26</f>
        <v>1.825</v>
      </c>
      <c r="E18" s="11">
        <f>2.5*'[1]ΣΥΣΤΑΣΗ ΤΡΟΦΙΜΩΝ'!Y26</f>
        <v>0</v>
      </c>
      <c r="F18" s="11">
        <f>2.5*'[1]ΣΥΣΤΑΣΗ ΤΡΟΦΙΜΩΝ'!Z26</f>
        <v>1.75</v>
      </c>
      <c r="G18" s="11">
        <f>2.5*'[1]ΣΥΣΤΑΣΗ ΤΡΟΦΙΜΩΝ'!AA26</f>
        <v>0</v>
      </c>
      <c r="H18" s="11">
        <f>2.5*'[1]ΣΥΣΤΑΣΗ ΤΡΟΦΙΜΩΝ'!AB26</f>
        <v>0</v>
      </c>
      <c r="I18" s="11">
        <f>2.5*'[1]ΣΥΣΤΑΣΗ ΤΡΟΦΙΜΩΝ'!AC26</f>
        <v>0</v>
      </c>
      <c r="J18" s="11">
        <f>2.5*'[1]ΣΥΣΤΑΣΗ ΤΡΟΦΙΜΩΝ'!AD26</f>
        <v>0</v>
      </c>
      <c r="K18" s="11">
        <f>2.5*'[1]ΣΥΣΤΑΣΗ ΤΡΟΦΙΜΩΝ'!AE26</f>
        <v>0</v>
      </c>
      <c r="L18" s="11">
        <f>2.5*'[1]ΣΥΣΤΑΣΗ ΤΡΟΦΙΜΩΝ'!AF26</f>
        <v>0</v>
      </c>
      <c r="M18" s="11">
        <f>2.5*'[1]ΣΥΣΤΑΣΗ ΤΡΟΦΙΜΩΝ'!AG26</f>
        <v>0</v>
      </c>
      <c r="N18" s="11">
        <f>2.5*'[1]ΣΥΣΤΑΣΗ ΤΡΟΦΙΜΩΝ'!AH26</f>
        <v>0.872093023255814</v>
      </c>
      <c r="O18" s="11">
        <f>2.5*'[1]ΣΥΣΤΑΣΗ ΤΡΟΦΙΜΩΝ'!AI26</f>
        <v>2.7131782945736433</v>
      </c>
      <c r="P18" s="11">
        <f>2.5*'[1]ΣΥΣΤΑΣΗ ΤΡΟΦΙΜΩΝ'!AJ26</f>
        <v>248.06201550387598</v>
      </c>
      <c r="Q18" s="11">
        <f>2.5*'[1]ΣΥΣΤΑΣΗ ΤΡΟΦΙΜΩΝ'!AK26</f>
        <v>0</v>
      </c>
      <c r="R18" s="11">
        <f>2.5*'[1]ΣΥΣΤΑΣΗ ΤΡΟΦΙΜΩΝ'!AL26</f>
        <v>0</v>
      </c>
      <c r="S18" s="11">
        <f>2.5*'[1]ΣΥΣΤΑΣΗ ΤΡΟΦΙΜΩΝ'!AM26</f>
        <v>0</v>
      </c>
      <c r="T18" s="11">
        <f>2.5*'[1]ΣΥΣΤΑΣΗ ΤΡΟΦΙΜΩΝ'!AN26</f>
        <v>0</v>
      </c>
      <c r="U18" s="12">
        <f>2.5*'[1]ΣΥΣΤΑΣΗ ΤΡΟΦΙΜΩΝ'!AO26</f>
        <v>0</v>
      </c>
    </row>
    <row r="19" spans="1:21" ht="14.25">
      <c r="A19" s="10" t="s">
        <v>26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</row>
    <row r="20" spans="1:21" ht="14.25">
      <c r="A20" s="10" t="s">
        <v>27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</row>
    <row r="21" spans="1:21" ht="28.5">
      <c r="A21" s="14" t="s">
        <v>28</v>
      </c>
      <c r="B21" s="15">
        <f aca="true" t="shared" si="2" ref="B21:M21">SUM(B16:B20)</f>
        <v>223.45499999999998</v>
      </c>
      <c r="C21" s="15">
        <f t="shared" si="2"/>
        <v>1.3489350000000002</v>
      </c>
      <c r="D21" s="15">
        <f t="shared" si="2"/>
        <v>3.43248</v>
      </c>
      <c r="E21" s="15">
        <f t="shared" si="2"/>
        <v>0</v>
      </c>
      <c r="F21" s="15">
        <f t="shared" si="2"/>
        <v>19.870800000000003</v>
      </c>
      <c r="G21" s="15">
        <f t="shared" si="2"/>
        <v>1.0913950000000001</v>
      </c>
      <c r="H21" s="15">
        <f t="shared" si="2"/>
        <v>6.47465</v>
      </c>
      <c r="I21" s="15">
        <f t="shared" si="2"/>
        <v>262.54249999999996</v>
      </c>
      <c r="J21" s="15">
        <f t="shared" si="2"/>
        <v>2.69325</v>
      </c>
      <c r="K21" s="15">
        <f t="shared" si="2"/>
        <v>707.47</v>
      </c>
      <c r="L21" s="15">
        <f t="shared" si="2"/>
        <v>5.71142</v>
      </c>
      <c r="M21" s="15">
        <f t="shared" si="2"/>
        <v>16.2</v>
      </c>
      <c r="N21" s="22">
        <f>G10*9*100/C10</f>
        <v>45.67975456114687</v>
      </c>
      <c r="O21" s="22">
        <f>4*F10*100/C10</f>
        <v>17.30840018660049</v>
      </c>
      <c r="P21" s="22">
        <f>4*E10*100/C10</f>
        <v>38.41387540027745</v>
      </c>
      <c r="Q21" s="22">
        <f>S21*9*100/C10</f>
        <v>6.596807171665307</v>
      </c>
      <c r="R21" s="22">
        <f>4*K10*100/C10</f>
        <v>22.04907347955816</v>
      </c>
      <c r="S21" s="15">
        <f>SUM(S16:S20)+0.215*'[1]ΣΥΣΤΑΣΗ ΤΡΟΦΙΜΩΝ'!AM22</f>
        <v>28.722</v>
      </c>
      <c r="T21" s="15">
        <f>SUM(T16:T20)+0.215*'[1]ΣΥΣΤΑΣΗ ΤΡΟΦΙΜΩΝ'!AN22</f>
        <v>55.7135</v>
      </c>
      <c r="U21" s="16">
        <f>SUM(U16:U20)+0.215*'[1]ΣΥΣΤΑΣΗ ΤΡΟΦΙΜΩΝ'!AO22</f>
        <v>51.065000000000005</v>
      </c>
    </row>
    <row r="22" spans="1:21" ht="42.75">
      <c r="A22" s="17" t="s">
        <v>29</v>
      </c>
      <c r="B22" s="18">
        <f aca="true" t="shared" si="3" ref="B22:M22">100*B21/$B$10</f>
        <v>25.546473076483366</v>
      </c>
      <c r="C22" s="18">
        <f t="shared" si="3"/>
        <v>0.1542168743569224</v>
      </c>
      <c r="D22" s="18">
        <f t="shared" si="3"/>
        <v>0.3924179718760718</v>
      </c>
      <c r="E22" s="18">
        <f t="shared" si="3"/>
        <v>0</v>
      </c>
      <c r="F22" s="18">
        <f t="shared" si="3"/>
        <v>2.271727449411227</v>
      </c>
      <c r="G22" s="18">
        <f t="shared" si="3"/>
        <v>0.1247736366754316</v>
      </c>
      <c r="H22" s="18">
        <f t="shared" si="3"/>
        <v>0.7402137875843146</v>
      </c>
      <c r="I22" s="18">
        <f t="shared" si="3"/>
        <v>30.01514805076026</v>
      </c>
      <c r="J22" s="18">
        <f t="shared" si="3"/>
        <v>0.3079055676231851</v>
      </c>
      <c r="K22" s="18">
        <f t="shared" si="3"/>
        <v>80.88144506688008</v>
      </c>
      <c r="L22" s="18">
        <f t="shared" si="3"/>
        <v>0.6529575854578714</v>
      </c>
      <c r="M22" s="18">
        <f t="shared" si="3"/>
        <v>1.8520635646507375</v>
      </c>
      <c r="N22" s="18"/>
      <c r="O22" s="18"/>
      <c r="P22" s="18"/>
      <c r="Q22" s="18"/>
      <c r="R22" s="18"/>
      <c r="S22" s="18">
        <f>100*S21/$B$10</f>
        <v>3.283640105178919</v>
      </c>
      <c r="T22" s="18">
        <f>100*T21/$B$10</f>
        <v>6.369440951183264</v>
      </c>
      <c r="U22" s="19">
        <f>100*U21/$B$10</f>
        <v>5.838001600548761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2011-08-04T07:21:07Z</dcterms:created>
  <dcterms:modified xsi:type="dcterms:W3CDTF">2011-08-04T07:21:17Z</dcterms:modified>
  <cp:category/>
  <cp:version/>
  <cp:contentType/>
  <cp:contentStatus/>
</cp:coreProperties>
</file>