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25" windowWidth="12795" windowHeight="6150" activeTab="0"/>
  </bookViews>
  <sheets>
    <sheet name="Αγρέλια με αυγά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<sst xmlns="http://schemas.openxmlformats.org/spreadsheetml/2006/main" count="60" uniqueCount="51">
  <si>
    <t>ΑΓΡΕΛΙΑ ΜΕ ΑΥΓΑ</t>
  </si>
  <si>
    <t>Τρόπος παρασεκυής: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</si>
  <si>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</si>
  <si>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</si>
  <si>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</si>
  <si>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</si>
  <si>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</si>
  <si>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</si>
  <si>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</si>
  <si>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</si>
  <si>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</si>
  <si>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</si>
  <si>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</si>
  <si>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</si>
  <si>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</si>
  <si>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</si>
  <si>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</si>
  <si>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</si>
  <si>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</si>
  <si>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</si>
  <si>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</si>
  <si>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</si>
  <si>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</si>
  <si>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αυγά 2 (100g)</t>
  </si>
  <si>
    <t>tr</t>
  </si>
  <si>
    <t>αγρέλια (100g)</t>
  </si>
  <si>
    <t>-</t>
  </si>
  <si>
    <t>ελαιόλαδο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</si>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</sst>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2" fontId="19" fillId="0" borderId="0" xfId="56" applyNumberFormat="1" applyFont="1">
      <alignment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0" xfId="56" applyNumberFormat="1" applyFont="1">
      <alignment/>
      <protection/>
    </xf>
    <xf numFmtId="2" fontId="0" fillId="0" borderId="13" xfId="56" applyNumberFormat="1" applyBorder="1">
      <alignment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>
      <alignment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3">
          <cell r="B3">
            <v>20</v>
          </cell>
          <cell r="C3">
            <v>93.22</v>
          </cell>
          <cell r="D3">
            <v>3.88</v>
          </cell>
          <cell r="E3">
            <v>2.2</v>
          </cell>
          <cell r="F3">
            <v>0.12</v>
          </cell>
          <cell r="G3">
            <v>2.1</v>
          </cell>
          <cell r="J3">
            <v>1.88</v>
          </cell>
          <cell r="K3">
            <v>24</v>
          </cell>
          <cell r="L3">
            <v>52</v>
          </cell>
          <cell r="M3">
            <v>14</v>
          </cell>
          <cell r="O3">
            <v>0.158</v>
          </cell>
          <cell r="P3">
            <v>2</v>
          </cell>
          <cell r="Q3">
            <v>202</v>
          </cell>
          <cell r="R3">
            <v>2.14</v>
          </cell>
          <cell r="S3">
            <v>0.54</v>
          </cell>
          <cell r="T3">
            <v>0.189</v>
          </cell>
          <cell r="U3">
            <v>2.3</v>
          </cell>
          <cell r="W3">
            <v>0.143</v>
          </cell>
          <cell r="X3">
            <v>0.141</v>
          </cell>
          <cell r="Y3">
            <v>449</v>
          </cell>
          <cell r="Z3">
            <v>0.987</v>
          </cell>
          <cell r="AA3">
            <v>0.091</v>
          </cell>
          <cell r="AB3">
            <v>0</v>
          </cell>
          <cell r="AC3">
            <v>52</v>
          </cell>
          <cell r="AD3">
            <v>5.6</v>
          </cell>
          <cell r="AE3">
            <v>0</v>
          </cell>
          <cell r="AF3">
            <v>0</v>
          </cell>
          <cell r="AG3">
            <v>1.13</v>
          </cell>
          <cell r="AH3">
            <v>5.4</v>
          </cell>
          <cell r="AI3">
            <v>44.00000000000001</v>
          </cell>
          <cell r="AJ3">
            <v>77.6</v>
          </cell>
          <cell r="AK3">
            <v>1.8</v>
          </cell>
          <cell r="AL3">
            <v>37.6</v>
          </cell>
          <cell r="AM3">
            <v>0.04</v>
          </cell>
          <cell r="AN3">
            <v>0</v>
          </cell>
          <cell r="AO3">
            <v>0.05</v>
          </cell>
        </row>
        <row r="136">
          <cell r="B136">
            <v>179</v>
          </cell>
          <cell r="C136">
            <v>70.1</v>
          </cell>
          <cell r="E136">
            <v>13.6</v>
          </cell>
          <cell r="F136">
            <v>13.9</v>
          </cell>
          <cell r="G136">
            <v>0</v>
          </cell>
          <cell r="H136">
            <v>435</v>
          </cell>
          <cell r="I136">
            <v>0</v>
          </cell>
          <cell r="K136">
            <v>65</v>
          </cell>
          <cell r="L136">
            <v>230</v>
          </cell>
          <cell r="M136">
            <v>14</v>
          </cell>
          <cell r="N136">
            <v>180</v>
          </cell>
          <cell r="P136">
            <v>160</v>
          </cell>
          <cell r="Q136">
            <v>150</v>
          </cell>
          <cell r="R136">
            <v>2.2</v>
          </cell>
          <cell r="S136">
            <v>1.5</v>
          </cell>
          <cell r="T136">
            <v>0.09</v>
          </cell>
          <cell r="U136">
            <v>12</v>
          </cell>
          <cell r="V136">
            <v>60</v>
          </cell>
          <cell r="W136">
            <v>0.07</v>
          </cell>
          <cell r="X136">
            <v>0.31</v>
          </cell>
          <cell r="Z136">
            <v>0.1</v>
          </cell>
          <cell r="AA136">
            <v>0.14</v>
          </cell>
          <cell r="AB136">
            <v>1.6</v>
          </cell>
          <cell r="AC136">
            <v>40</v>
          </cell>
          <cell r="AD136">
            <v>0</v>
          </cell>
          <cell r="AE136">
            <v>215</v>
          </cell>
          <cell r="AF136">
            <v>1.99</v>
          </cell>
          <cell r="AH136">
            <v>69.88826815642459</v>
          </cell>
          <cell r="AI136">
            <v>30.391061452513966</v>
          </cell>
          <cell r="AJ136">
            <v>0</v>
          </cell>
          <cell r="AK136">
            <v>20.11173184357542</v>
          </cell>
          <cell r="AL136">
            <v>0</v>
          </cell>
          <cell r="AM136">
            <v>4</v>
          </cell>
          <cell r="AN136">
            <v>6</v>
          </cell>
          <cell r="AO136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18"/>
  <sheetViews>
    <sheetView tabSelected="1" view="pageLayout" zoomScale="70" zoomScaleNormal="70" zoomScalePageLayoutView="70" workbookViewId="0" topLeftCell="A1">
      <selection activeCell="S14" sqref="S14"/>
    </sheetView>
  </sheetViews>
  <sheetFormatPr defaultColWidth="9.140625" defaultRowHeight="15"/>
  <cols>
    <col min="1" max="1" width="14.28125" style="2" customWidth="1"/>
    <col min="2" max="2" width="11.8515625" style="2" customWidth="1"/>
    <col min="3" max="3" width="9.140625" style="2" customWidth="1"/>
    <col min="4" max="4" width="10.8515625" style="2" customWidth="1"/>
    <col min="5" max="5" width="16.7109375" style="2" customWidth="1"/>
    <col min="6" max="8" width="9.140625" style="2" customWidth="1"/>
    <col min="9" max="9" width="11.8515625" style="2" customWidth="1"/>
    <col min="10" max="12" width="9.140625" style="2" customWidth="1"/>
    <col min="13" max="13" width="12.57421875" style="2" customWidth="1"/>
    <col min="14" max="14" width="11.7109375" style="2" customWidth="1"/>
    <col min="15" max="15" width="10.8515625" style="2" customWidth="1"/>
    <col min="16" max="16" width="13.00390625" style="2" customWidth="1"/>
    <col min="17" max="17" width="10.57421875" style="2" customWidth="1"/>
    <col min="18" max="18" width="10.8515625" style="2" customWidth="1"/>
    <col min="19" max="19" width="10.140625" style="2" customWidth="1"/>
    <col min="20" max="21" width="9.140625" style="2" customWidth="1"/>
    <col min="22" max="22" width="10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47" ht="14.25">
      <c r="A5" s="7" t="s">
        <v>23</v>
      </c>
      <c r="B5" s="8">
        <v>91.2</v>
      </c>
      <c r="C5" s="8">
        <f>0.912*'[1]ΣΥΣΤΑΣΗ ΤΡΟΦΙΜΩΝ'!B136</f>
        <v>163.24800000000002</v>
      </c>
      <c r="D5" s="8">
        <f>0.912*'[1]ΣΥΣΤΑΣΗ ΤΡΟΦΙΜΩΝ'!C136</f>
        <v>63.9312</v>
      </c>
      <c r="E5" s="8" t="s">
        <v>24</v>
      </c>
      <c r="F5" s="8">
        <f>0.912*'[1]ΣΥΣΤΑΣΗ ΤΡΟΦΙΜΩΝ'!E136</f>
        <v>12.4032</v>
      </c>
      <c r="G5" s="8">
        <f>0.912*'[1]ΣΥΣΤΑΣΗ ΤΡΟΦΙΜΩΝ'!F136</f>
        <v>12.6768</v>
      </c>
      <c r="H5" s="8">
        <f>0.912*'[1]ΣΥΣΤΑΣΗ ΤΡΟΦΙΜΩΝ'!G136</f>
        <v>0</v>
      </c>
      <c r="I5" s="8">
        <f>0.912*'[1]ΣΥΣΤΑΣΗ ΤΡΟΦΙΜΩΝ'!H136</f>
        <v>396.72</v>
      </c>
      <c r="J5" s="8">
        <f>0.912*'[1]ΣΥΣΤΑΣΗ ΤΡΟΦΙΜΩΝ'!I136</f>
        <v>0</v>
      </c>
      <c r="K5" s="8" t="s">
        <v>24</v>
      </c>
      <c r="L5" s="8">
        <f>0.912*'[1]ΣΥΣΤΑΣΗ ΤΡΟΦΙΜΩΝ'!K136</f>
        <v>59.28</v>
      </c>
      <c r="M5" s="8">
        <f>0.912*'[1]ΣΥΣΤΑΣΗ ΤΡΟΦΙΜΩΝ'!L136</f>
        <v>209.76000000000002</v>
      </c>
      <c r="N5" s="8">
        <f>0.912*'[1]ΣΥΣΤΑΣΗ ΤΡΟΦΙΜΩΝ'!M136</f>
        <v>12.768</v>
      </c>
      <c r="O5" s="8">
        <f>0.912*'[1]ΣΥΣΤΑΣΗ ΤΡΟΦΙΜΩΝ'!N136</f>
        <v>164.16</v>
      </c>
      <c r="P5" s="8" t="s">
        <v>24</v>
      </c>
      <c r="Q5" s="8">
        <f>0.912*'[1]ΣΥΣΤΑΣΗ ΤΡΟΦΙΜΩΝ'!P136</f>
        <v>145.92000000000002</v>
      </c>
      <c r="R5" s="8">
        <f>0.912*'[1]ΣΥΣΤΑΣΗ ΤΡΟΦΙΜΩΝ'!Q136</f>
        <v>136.8</v>
      </c>
      <c r="S5" s="8">
        <f>0.912*'[1]ΣΥΣΤΑΣΗ ΤΡΟΦΙΜΩΝ'!R136</f>
        <v>2.0064</v>
      </c>
      <c r="T5" s="8">
        <f>0.912*'[1]ΣΥΣΤΑΣΗ ΤΡΟΦΙΜΩΝ'!S136</f>
        <v>1.368</v>
      </c>
      <c r="U5" s="8">
        <f>0.912*'[1]ΣΥΣΤΑΣΗ ΤΡΟΦΙΜΩΝ'!T136</f>
        <v>0.08208</v>
      </c>
      <c r="V5" s="8">
        <f>0.912*'[1]ΣΥΣΤΑΣΗ ΤΡΟΦΙΜΩΝ'!U136</f>
        <v>10.944</v>
      </c>
      <c r="AQ5" s="9"/>
      <c r="AR5" s="9"/>
      <c r="AS5" s="9"/>
      <c r="AT5" s="9"/>
      <c r="AU5" s="9"/>
    </row>
    <row r="6" spans="1:47" ht="14.25">
      <c r="A6" s="10" t="s">
        <v>25</v>
      </c>
      <c r="B6" s="11">
        <v>72.1</v>
      </c>
      <c r="C6" s="11">
        <f>'[1]ΣΥΣΤΑΣΗ ΤΡΟΦΙΜΩΝ'!B3</f>
        <v>20</v>
      </c>
      <c r="D6" s="11">
        <f>'[1]ΣΥΣΤΑΣΗ ΤΡΟΦΙΜΩΝ'!C3-39.5</f>
        <v>53.72</v>
      </c>
      <c r="E6" s="11">
        <f>'[1]ΣΥΣΤΑΣΗ ΤΡΟΦΙΜΩΝ'!D3</f>
        <v>3.88</v>
      </c>
      <c r="F6" s="11">
        <f>'[1]ΣΥΣΤΑΣΗ ΤΡΟΦΙΜΩΝ'!E3</f>
        <v>2.2</v>
      </c>
      <c r="G6" s="11">
        <f>'[1]ΣΥΣΤΑΣΗ ΤΡΟΦΙΜΩΝ'!F3+14.5</f>
        <v>14.62</v>
      </c>
      <c r="H6" s="11">
        <f>'[1]ΣΥΣΤΑΣΗ ΤΡΟΦΙΜΩΝ'!G3</f>
        <v>2.1</v>
      </c>
      <c r="I6" s="11">
        <v>0</v>
      </c>
      <c r="J6" s="11">
        <v>0</v>
      </c>
      <c r="K6" s="11">
        <f>'[1]ΣΥΣΤΑΣΗ ΤΡΟΦΙΜΩΝ'!J3</f>
        <v>1.88</v>
      </c>
      <c r="L6" s="11">
        <f>'[1]ΣΥΣΤΑΣΗ ΤΡΟΦΙΜΩΝ'!K3</f>
        <v>24</v>
      </c>
      <c r="M6" s="11">
        <f>'[1]ΣΥΣΤΑΣΗ ΤΡΟΦΙΜΩΝ'!L3</f>
        <v>52</v>
      </c>
      <c r="N6" s="11">
        <f>'[1]ΣΥΣΤΑΣΗ ΤΡΟΦΙΜΩΝ'!M3</f>
        <v>14</v>
      </c>
      <c r="O6" s="11" t="s">
        <v>26</v>
      </c>
      <c r="P6" s="11">
        <f>'[1]ΣΥΣΤΑΣΗ ΤΡΟΦΙΜΩΝ'!O3</f>
        <v>0.158</v>
      </c>
      <c r="Q6" s="11">
        <f>'[1]ΣΥΣΤΑΣΗ ΤΡΟΦΙΜΩΝ'!P3</f>
        <v>2</v>
      </c>
      <c r="R6" s="11">
        <f>'[1]ΣΥΣΤΑΣΗ ΤΡΟΦΙΜΩΝ'!Q3</f>
        <v>202</v>
      </c>
      <c r="S6" s="11">
        <f>'[1]ΣΥΣΤΑΣΗ ΤΡΟΦΙΜΩΝ'!R3</f>
        <v>2.14</v>
      </c>
      <c r="T6" s="11">
        <f>'[1]ΣΥΣΤΑΣΗ ΤΡΟΦΙΜΩΝ'!S3</f>
        <v>0.54</v>
      </c>
      <c r="U6" s="11">
        <f>'[1]ΣΥΣΤΑΣΗ ΤΡΟΦΙΜΩΝ'!T3</f>
        <v>0.189</v>
      </c>
      <c r="V6" s="12">
        <f>'[1]ΣΥΣΤΑΣΗ ΤΡΟΦΙΜΩΝ'!U3</f>
        <v>2.3</v>
      </c>
      <c r="AQ6" s="9"/>
      <c r="AR6" s="9"/>
      <c r="AS6" s="9"/>
      <c r="AT6" s="9"/>
      <c r="AU6" s="9"/>
    </row>
    <row r="7" spans="1:22" ht="14.25">
      <c r="A7" s="10" t="s">
        <v>27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2" ht="14.25">
      <c r="A8" s="13" t="s">
        <v>28</v>
      </c>
      <c r="B8" s="14">
        <f>SUM(B5:B7)</f>
        <v>163.3</v>
      </c>
      <c r="C8" s="14">
        <f>SUM(C5:C7)+14.5*9</f>
        <v>313.74800000000005</v>
      </c>
      <c r="D8" s="14">
        <f aca="true" t="shared" si="0" ref="D8:V8">SUM(D5:D7)</f>
        <v>117.65119999999999</v>
      </c>
      <c r="E8" s="14">
        <f t="shared" si="0"/>
        <v>3.88</v>
      </c>
      <c r="F8" s="14">
        <f t="shared" si="0"/>
        <v>14.603200000000001</v>
      </c>
      <c r="G8" s="14">
        <f t="shared" si="0"/>
        <v>27.296799999999998</v>
      </c>
      <c r="H8" s="14">
        <f t="shared" si="0"/>
        <v>2.1</v>
      </c>
      <c r="I8" s="14">
        <f t="shared" si="0"/>
        <v>396.72</v>
      </c>
      <c r="J8" s="14">
        <f t="shared" si="0"/>
        <v>0</v>
      </c>
      <c r="K8" s="14">
        <f t="shared" si="0"/>
        <v>1.88</v>
      </c>
      <c r="L8" s="14">
        <f t="shared" si="0"/>
        <v>83.28</v>
      </c>
      <c r="M8" s="14">
        <f t="shared" si="0"/>
        <v>261.76</v>
      </c>
      <c r="N8" s="14">
        <f t="shared" si="0"/>
        <v>26.768</v>
      </c>
      <c r="O8" s="14">
        <f t="shared" si="0"/>
        <v>164.16</v>
      </c>
      <c r="P8" s="14">
        <f t="shared" si="0"/>
        <v>0.158</v>
      </c>
      <c r="Q8" s="14">
        <f t="shared" si="0"/>
        <v>147.92000000000002</v>
      </c>
      <c r="R8" s="14">
        <f t="shared" si="0"/>
        <v>338.8</v>
      </c>
      <c r="S8" s="14">
        <f t="shared" si="0"/>
        <v>4.1464</v>
      </c>
      <c r="T8" s="14">
        <f t="shared" si="0"/>
        <v>1.9080000000000001</v>
      </c>
      <c r="U8" s="14">
        <f t="shared" si="0"/>
        <v>0.27108</v>
      </c>
      <c r="V8" s="15">
        <f t="shared" si="0"/>
        <v>13.244</v>
      </c>
    </row>
    <row r="9" spans="1:22" ht="42.75">
      <c r="A9" s="16" t="s">
        <v>29</v>
      </c>
      <c r="B9" s="17">
        <v>100</v>
      </c>
      <c r="C9" s="17">
        <f aca="true" t="shared" si="1" ref="C9:V9">100*C8/$B$8</f>
        <v>192.1298224127373</v>
      </c>
      <c r="D9" s="17">
        <f t="shared" si="1"/>
        <v>72.04605021432944</v>
      </c>
      <c r="E9" s="17">
        <f t="shared" si="1"/>
        <v>2.3759951010410285</v>
      </c>
      <c r="F9" s="17">
        <f t="shared" si="1"/>
        <v>8.942559706062463</v>
      </c>
      <c r="G9" s="17">
        <f t="shared" si="1"/>
        <v>16.715737905695036</v>
      </c>
      <c r="H9" s="17">
        <f t="shared" si="1"/>
        <v>1.2859767299448865</v>
      </c>
      <c r="I9" s="17">
        <f t="shared" si="1"/>
        <v>242.93937538273116</v>
      </c>
      <c r="J9" s="17">
        <f t="shared" si="1"/>
        <v>0</v>
      </c>
      <c r="K9" s="17">
        <f t="shared" si="1"/>
        <v>1.1512553582363747</v>
      </c>
      <c r="L9" s="17">
        <f t="shared" si="1"/>
        <v>50.99816289038579</v>
      </c>
      <c r="M9" s="17">
        <f t="shared" si="1"/>
        <v>160.2939375382731</v>
      </c>
      <c r="N9" s="17">
        <f t="shared" si="1"/>
        <v>16.39191671769749</v>
      </c>
      <c r="O9" s="17">
        <f t="shared" si="1"/>
        <v>100.52663808940599</v>
      </c>
      <c r="P9" s="17">
        <f t="shared" si="1"/>
        <v>0.09675443968156766</v>
      </c>
      <c r="Q9" s="17">
        <f t="shared" si="1"/>
        <v>90.58175137783222</v>
      </c>
      <c r="R9" s="17">
        <f t="shared" si="1"/>
        <v>207.4709124311084</v>
      </c>
      <c r="S9" s="17">
        <f t="shared" si="1"/>
        <v>2.5391304347826082</v>
      </c>
      <c r="T9" s="17">
        <f t="shared" si="1"/>
        <v>1.16840171463564</v>
      </c>
      <c r="U9" s="17">
        <f t="shared" si="1"/>
        <v>0.16600122473974277</v>
      </c>
      <c r="V9" s="18">
        <f t="shared" si="1"/>
        <v>8.110226576852419</v>
      </c>
    </row>
    <row r="10" spans="23:47" ht="14.25"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3" spans="1:22" ht="45">
      <c r="A13" s="19"/>
      <c r="B13" s="20" t="s">
        <v>30</v>
      </c>
      <c r="C13" s="5" t="s">
        <v>31</v>
      </c>
      <c r="D13" s="5" t="s">
        <v>32</v>
      </c>
      <c r="E13" s="5" t="s">
        <v>33</v>
      </c>
      <c r="F13" s="5" t="s">
        <v>34</v>
      </c>
      <c r="G13" s="5" t="s">
        <v>35</v>
      </c>
      <c r="H13" s="5" t="s">
        <v>36</v>
      </c>
      <c r="I13" s="5" t="s">
        <v>37</v>
      </c>
      <c r="J13" s="5" t="s">
        <v>38</v>
      </c>
      <c r="K13" s="5" t="s">
        <v>39</v>
      </c>
      <c r="L13" s="5" t="s">
        <v>40</v>
      </c>
      <c r="M13" s="5" t="s">
        <v>41</v>
      </c>
      <c r="N13" s="5" t="s">
        <v>42</v>
      </c>
      <c r="O13" s="5" t="s">
        <v>43</v>
      </c>
      <c r="P13" s="5" t="s">
        <v>44</v>
      </c>
      <c r="Q13" s="5" t="s">
        <v>45</v>
      </c>
      <c r="R13" s="5" t="s">
        <v>46</v>
      </c>
      <c r="S13" s="5" t="s">
        <v>47</v>
      </c>
      <c r="T13" s="5" t="s">
        <v>48</v>
      </c>
      <c r="U13" s="6" t="s">
        <v>49</v>
      </c>
      <c r="V13" s="3"/>
    </row>
    <row r="14" spans="1:21" ht="14.25">
      <c r="A14" s="7" t="s">
        <v>23</v>
      </c>
      <c r="B14" s="8">
        <f>0.912*'[1]ΣΥΣΤΑΣΗ ΤΡΟΦΙΜΩΝ'!V136</f>
        <v>54.72</v>
      </c>
      <c r="C14" s="8">
        <f>0.912*'[1]ΣΥΣΤΑΣΗ ΤΡΟΦΙΜΩΝ'!W136</f>
        <v>0.06384000000000001</v>
      </c>
      <c r="D14" s="8">
        <f>0.912*'[1]ΣΥΣΤΑΣΗ ΤΡΟΦΙΜΩΝ'!X136</f>
        <v>0.28272</v>
      </c>
      <c r="E14" s="8" t="s">
        <v>24</v>
      </c>
      <c r="F14" s="8">
        <f>0.912*'[1]ΣΥΣΤΑΣΗ ΤΡΟΦΙΜΩΝ'!Z136</f>
        <v>0.0912</v>
      </c>
      <c r="G14" s="8">
        <f>0.912*'[1]ΣΥΣΤΑΣΗ ΤΡΟΦΙΜΩΝ'!AA136</f>
        <v>0.12768000000000002</v>
      </c>
      <c r="H14" s="8">
        <f>0.912*'[1]ΣΥΣΤΑΣΗ ΤΡΟΦΙΜΩΝ'!AB136</f>
        <v>1.4592</v>
      </c>
      <c r="I14" s="8">
        <f>0.912*'[1]ΣΥΣΤΑΣΗ ΤΡΟΦΙΜΩΝ'!AC136</f>
        <v>36.480000000000004</v>
      </c>
      <c r="J14" s="8">
        <f>0.912*'[1]ΣΥΣΤΑΣΗ ΤΡΟΦΙΜΩΝ'!AD136</f>
        <v>0</v>
      </c>
      <c r="K14" s="8">
        <f>0.912*'[1]ΣΥΣΤΑΣΗ ΤΡΟΦΙΜΩΝ'!AE136</f>
        <v>196.08</v>
      </c>
      <c r="L14" s="8">
        <f>0.912*'[1]ΣΥΣΤΑΣΗ ΤΡΟΦΙΜΩΝ'!AF136</f>
        <v>1.81488</v>
      </c>
      <c r="M14" s="8" t="s">
        <v>50</v>
      </c>
      <c r="N14" s="8">
        <f>'[1]ΣΥΣΤΑΣΗ ΤΡΟΦΙΜΩΝ'!AH136</f>
        <v>69.88826815642459</v>
      </c>
      <c r="O14" s="8">
        <f>'[1]ΣΥΣΤΑΣΗ ΤΡΟΦΙΜΩΝ'!AI136</f>
        <v>30.391061452513966</v>
      </c>
      <c r="P14" s="8">
        <f>'[1]ΣΥΣΤΑΣΗ ΤΡΟΦΙΜΩΝ'!AJ136</f>
        <v>0</v>
      </c>
      <c r="Q14" s="8">
        <f>'[1]ΣΥΣΤΑΣΗ ΤΡΟΦΙΜΩΝ'!AK136</f>
        <v>20.11173184357542</v>
      </c>
      <c r="R14" s="8">
        <f>'[1]ΣΥΣΤΑΣΗ ΤΡΟΦΙΜΩΝ'!AL136</f>
        <v>0</v>
      </c>
      <c r="S14" s="8">
        <f>0.912*'[1]ΣΥΣΤΑΣΗ ΤΡΟΦΙΜΩΝ'!AM136</f>
        <v>3.648</v>
      </c>
      <c r="T14" s="8">
        <f>0.912*'[1]ΣΥΣΤΑΣΗ ΤΡΟΦΙΜΩΝ'!AN136</f>
        <v>5.472</v>
      </c>
      <c r="U14" s="8">
        <f>0.912*'[1]ΣΥΣΤΑΣΗ ΤΡΟΦΙΜΩΝ'!AO136</f>
        <v>1.368</v>
      </c>
    </row>
    <row r="15" spans="1:21" ht="14.25">
      <c r="A15" s="10" t="s">
        <v>25</v>
      </c>
      <c r="B15" s="11" t="s">
        <v>50</v>
      </c>
      <c r="C15" s="11">
        <f>'[1]ΣΥΣΤΑΣΗ ΤΡΟΦΙΜΩΝ'!W3*0.85</f>
        <v>0.12154999999999999</v>
      </c>
      <c r="D15" s="11">
        <f>'[1]ΣΥΣΤΑΣΗ ΤΡΟΦΙΜΩΝ'!X3*0.95</f>
        <v>0.13394999999999999</v>
      </c>
      <c r="E15" s="11">
        <f>'[1]ΣΥΣΤΑΣΗ ΤΡΟΦΙΜΩΝ'!Y3*0.9</f>
        <v>404.1</v>
      </c>
      <c r="F15" s="11">
        <f>'[1]ΣΥΣΤΑΣΗ ΤΡΟΦΙΜΩΝ'!Z3*0.9</f>
        <v>0.8883</v>
      </c>
      <c r="G15" s="11">
        <f>'[1]ΣΥΣΤΑΣΗ ΤΡΟΦΙΜΩΝ'!AA3*0.9</f>
        <v>0.0819</v>
      </c>
      <c r="H15" s="11">
        <f>'[1]ΣΥΣΤΑΣΗ ΤΡΟΦΙΜΩΝ'!AB3</f>
        <v>0</v>
      </c>
      <c r="I15" s="11">
        <f>'[1]ΣΥΣΤΑΣΗ ΤΡΟΦΙΜΩΝ'!AC3*0.7</f>
        <v>36.4</v>
      </c>
      <c r="J15" s="11">
        <f>'[1]ΣΥΣΤΑΣΗ ΤΡΟΦΙΜΩΝ'!AD3*0.85</f>
        <v>4.76</v>
      </c>
      <c r="K15" s="11">
        <f>'[1]ΣΥΣΤΑΣΗ ΤΡΟΦΙΜΩΝ'!AE3</f>
        <v>0</v>
      </c>
      <c r="L15" s="11">
        <f>'[1]ΣΥΣΤΑΣΗ ΤΡΟΦΙΜΩΝ'!AF3</f>
        <v>0</v>
      </c>
      <c r="M15" s="11">
        <f>'[1]ΣΥΣΤΑΣΗ ΤΡΟΦΙΜΩΝ'!AG3</f>
        <v>1.13</v>
      </c>
      <c r="N15" s="11">
        <f>'[1]ΣΥΣΤΑΣΗ ΤΡΟΦΙΜΩΝ'!AH3</f>
        <v>5.4</v>
      </c>
      <c r="O15" s="11">
        <f>'[1]ΣΥΣΤΑΣΗ ΤΡΟΦΙΜΩΝ'!AI3</f>
        <v>44.00000000000001</v>
      </c>
      <c r="P15" s="11">
        <f>'[1]ΣΥΣΤΑΣΗ ΤΡΟΦΙΜΩΝ'!AJ3</f>
        <v>77.6</v>
      </c>
      <c r="Q15" s="11">
        <f>'[1]ΣΥΣΤΑΣΗ ΤΡΟΦΙΜΩΝ'!AK3</f>
        <v>1.8</v>
      </c>
      <c r="R15" s="11">
        <f>'[1]ΣΥΣΤΑΣΗ ΤΡΟΦΙΜΩΝ'!AL3</f>
        <v>37.6</v>
      </c>
      <c r="S15" s="11">
        <f>'[1]ΣΥΣΤΑΣΗ ΤΡΟΦΙΜΩΝ'!AM3</f>
        <v>0.04</v>
      </c>
      <c r="T15" s="11">
        <f>'[1]ΣΥΣΤΑΣΗ ΤΡΟΦΙΜΩΝ'!AN3</f>
        <v>0</v>
      </c>
      <c r="U15" s="12">
        <f>'[1]ΣΥΣΤΑΣΗ ΤΡΟΦΙΜΩΝ'!AO3</f>
        <v>0.05</v>
      </c>
    </row>
    <row r="16" spans="1:21" ht="14.25">
      <c r="A16" s="10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</row>
    <row r="17" spans="1:21" ht="14.25">
      <c r="A17" s="13" t="s">
        <v>28</v>
      </c>
      <c r="B17" s="14">
        <f aca="true" t="shared" si="2" ref="B17:M17">SUM(B14:B16)</f>
        <v>54.72</v>
      </c>
      <c r="C17" s="14">
        <f t="shared" si="2"/>
        <v>0.18539</v>
      </c>
      <c r="D17" s="14">
        <f t="shared" si="2"/>
        <v>0.41667</v>
      </c>
      <c r="E17" s="14">
        <f t="shared" si="2"/>
        <v>404.1</v>
      </c>
      <c r="F17" s="14">
        <f t="shared" si="2"/>
        <v>0.9795</v>
      </c>
      <c r="G17" s="14">
        <f t="shared" si="2"/>
        <v>0.20958000000000002</v>
      </c>
      <c r="H17" s="14">
        <f t="shared" si="2"/>
        <v>1.4592</v>
      </c>
      <c r="I17" s="14">
        <f t="shared" si="2"/>
        <v>72.88</v>
      </c>
      <c r="J17" s="14">
        <f t="shared" si="2"/>
        <v>4.76</v>
      </c>
      <c r="K17" s="14">
        <f t="shared" si="2"/>
        <v>196.08</v>
      </c>
      <c r="L17" s="14">
        <f t="shared" si="2"/>
        <v>1.81488</v>
      </c>
      <c r="M17" s="14">
        <f t="shared" si="2"/>
        <v>1.13</v>
      </c>
      <c r="N17" s="14">
        <f>G8*9*100/C8</f>
        <v>78.30207682598771</v>
      </c>
      <c r="O17" s="14">
        <f>4*F8*100/C8</f>
        <v>18.61774417685531</v>
      </c>
      <c r="P17" s="14">
        <f>4*E8*100/C8</f>
        <v>4.946645078215638</v>
      </c>
      <c r="Q17" s="14">
        <f>S17*9*100/C8</f>
        <v>10.579190943049834</v>
      </c>
      <c r="R17" s="14">
        <f>4*K8*100/C8</f>
        <v>2.39682802758902</v>
      </c>
      <c r="S17" s="14">
        <f>SUM(S14:S16)</f>
        <v>3.688</v>
      </c>
      <c r="T17" s="14">
        <f>SUM(T14:T16)</f>
        <v>5.472</v>
      </c>
      <c r="U17" s="15">
        <f>SUM(U14:U16)</f>
        <v>1.4180000000000001</v>
      </c>
    </row>
    <row r="18" spans="1:21" ht="42.75">
      <c r="A18" s="16" t="s">
        <v>29</v>
      </c>
      <c r="B18" s="17">
        <f aca="true" t="shared" si="3" ref="B18:M18">100*B17/$B$8</f>
        <v>33.50887936313533</v>
      </c>
      <c r="C18" s="17">
        <f t="shared" si="3"/>
        <v>0.1135272504592774</v>
      </c>
      <c r="D18" s="17">
        <f t="shared" si="3"/>
        <v>0.25515615431720756</v>
      </c>
      <c r="E18" s="17">
        <f t="shared" si="3"/>
        <v>247.45866503368032</v>
      </c>
      <c r="F18" s="17">
        <f t="shared" si="3"/>
        <v>0.5998162890385793</v>
      </c>
      <c r="G18" s="17">
        <f t="shared" si="3"/>
        <v>0.1283404776484997</v>
      </c>
      <c r="H18" s="17">
        <f t="shared" si="3"/>
        <v>0.8935701163502756</v>
      </c>
      <c r="I18" s="17">
        <f t="shared" si="3"/>
        <v>44.62951622780159</v>
      </c>
      <c r="J18" s="17">
        <f t="shared" si="3"/>
        <v>2.9148805878750763</v>
      </c>
      <c r="K18" s="17">
        <f t="shared" si="3"/>
        <v>120.07348438456827</v>
      </c>
      <c r="L18" s="17">
        <f t="shared" si="3"/>
        <v>1.1113778322106551</v>
      </c>
      <c r="M18" s="17">
        <f t="shared" si="3"/>
        <v>0.6919779546846294</v>
      </c>
      <c r="N18" s="17"/>
      <c r="O18" s="17"/>
      <c r="P18" s="17"/>
      <c r="Q18" s="17"/>
      <c r="R18" s="17"/>
      <c r="S18" s="17">
        <f>100*S17/$B$8</f>
        <v>2.2584200857317818</v>
      </c>
      <c r="T18" s="17">
        <f>100*T17/$B$8</f>
        <v>3.3508879363135335</v>
      </c>
      <c r="U18" s="18">
        <f>100*U17/$B$8</f>
        <v>0.8683404776484998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2011-08-04T07:23:06Z</dcterms:created>
  <dcterms:modified xsi:type="dcterms:W3CDTF">2011-08-04T07:23:18Z</dcterms:modified>
  <cp:category/>
  <cp:version/>
  <cp:contentType/>
  <cp:contentStatus/>
</cp:coreProperties>
</file>