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Όσπρια με κυδώνι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<sst xmlns="http://schemas.openxmlformats.org/spreadsheetml/2006/main" count="62" uniqueCount="52">
  <si>
    <t>ΟΣΠΡΙΑ ΜΕ ΚΥΔΩΝΙΑ</t>
  </si>
  <si>
    <t>Τρόπος παρασεκυής: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</si>
  <si>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</si>
  <si>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</si>
  <si>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</si>
  <si>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</si>
  <si>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</si>
  <si>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</si>
  <si>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</si>
  <si>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</si>
  <si>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</si>
  <si>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</si>
  <si>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</si>
  <si>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</si>
  <si>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</si>
  <si>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</si>
  <si>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</si>
  <si>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</si>
  <si>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</si>
  <si>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</si>
  <si>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</si>
  <si>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</si>
  <si>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</si>
  <si>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κιλά όσπρια (φασολάκια)</t>
  </si>
  <si>
    <t>200g κυδώνια</t>
  </si>
  <si>
    <t>-</t>
  </si>
  <si>
    <t>αλάτι</t>
  </si>
  <si>
    <t>ελαιόλαδο για σερβίρισμα</t>
  </si>
  <si>
    <t>νερό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</si>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</sst>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19" fillId="0" borderId="0" xfId="56" applyNumberFormat="1" applyFont="1">
      <alignment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140">
          <cell r="B140">
            <v>31</v>
          </cell>
          <cell r="C140">
            <v>90.32</v>
          </cell>
          <cell r="D140">
            <v>6.97</v>
          </cell>
          <cell r="E140">
            <v>1.83</v>
          </cell>
          <cell r="F140">
            <v>0.22</v>
          </cell>
          <cell r="G140">
            <v>2.7</v>
          </cell>
          <cell r="H140">
            <v>0</v>
          </cell>
          <cell r="I140">
            <v>0.88</v>
          </cell>
          <cell r="J140">
            <v>3.26</v>
          </cell>
          <cell r="K140">
            <v>37</v>
          </cell>
          <cell r="L140">
            <v>38</v>
          </cell>
          <cell r="M140">
            <v>25</v>
          </cell>
          <cell r="O140">
            <v>0.216</v>
          </cell>
          <cell r="P140">
            <v>6</v>
          </cell>
          <cell r="Q140">
            <v>38</v>
          </cell>
          <cell r="R140">
            <v>1.03</v>
          </cell>
          <cell r="S140">
            <v>0.24</v>
          </cell>
          <cell r="T140">
            <v>0.069</v>
          </cell>
          <cell r="U140">
            <v>0.6</v>
          </cell>
          <cell r="W140">
            <v>0.082</v>
          </cell>
          <cell r="X140">
            <v>0.104</v>
          </cell>
          <cell r="Y140">
            <v>379</v>
          </cell>
          <cell r="Z140">
            <v>0.734</v>
          </cell>
          <cell r="AA140">
            <v>0.141</v>
          </cell>
          <cell r="AB140">
            <v>0</v>
          </cell>
          <cell r="AC140">
            <v>33</v>
          </cell>
          <cell r="AD140">
            <v>12.2</v>
          </cell>
          <cell r="AE140">
            <v>0</v>
          </cell>
          <cell r="AF140">
            <v>0</v>
          </cell>
          <cell r="AG140">
            <v>0.41</v>
          </cell>
          <cell r="AH140">
            <v>6.387096774193548</v>
          </cell>
          <cell r="AI140">
            <v>23.612903225806452</v>
          </cell>
          <cell r="AJ140">
            <v>89.93548387096774</v>
          </cell>
          <cell r="AK140">
            <v>1.4516129032258065</v>
          </cell>
          <cell r="AL140">
            <v>42.064516129032256</v>
          </cell>
          <cell r="AM140">
            <v>0.05</v>
          </cell>
          <cell r="AN140">
            <v>0.01</v>
          </cell>
          <cell r="AO140">
            <v>0.113</v>
          </cell>
        </row>
        <row r="150">
          <cell r="B150">
            <v>57</v>
          </cell>
          <cell r="C150">
            <v>83.8</v>
          </cell>
          <cell r="D150">
            <v>15.3</v>
          </cell>
          <cell r="E150">
            <v>0.4</v>
          </cell>
          <cell r="F150">
            <v>0.1</v>
          </cell>
          <cell r="G150">
            <v>1.9</v>
          </cell>
          <cell r="H150">
            <v>0</v>
          </cell>
          <cell r="K150">
            <v>11</v>
          </cell>
          <cell r="L150">
            <v>17</v>
          </cell>
          <cell r="M150">
            <v>8</v>
          </cell>
          <cell r="N150" t="str">
            <v>-</v>
          </cell>
          <cell r="O150" t="str">
            <v>-</v>
          </cell>
          <cell r="P150">
            <v>4</v>
          </cell>
          <cell r="Q150">
            <v>197</v>
          </cell>
          <cell r="R150">
            <v>0.7</v>
          </cell>
          <cell r="S150">
            <v>0.04</v>
          </cell>
          <cell r="T150">
            <v>0.13</v>
          </cell>
          <cell r="U150">
            <v>0.6</v>
          </cell>
          <cell r="V150" t="str">
            <v>-</v>
          </cell>
          <cell r="W150">
            <v>0.02</v>
          </cell>
          <cell r="X150">
            <v>0.03</v>
          </cell>
          <cell r="Y150">
            <v>0</v>
          </cell>
          <cell r="Z150">
            <v>0.2</v>
          </cell>
          <cell r="AA150">
            <v>0.04</v>
          </cell>
          <cell r="AB150">
            <v>0</v>
          </cell>
          <cell r="AC150">
            <v>3</v>
          </cell>
          <cell r="AD150">
            <v>15</v>
          </cell>
          <cell r="AE150">
            <v>0</v>
          </cell>
          <cell r="AF150">
            <v>0</v>
          </cell>
          <cell r="AH150">
            <v>1.5789473684210527</v>
          </cell>
          <cell r="AI150">
            <v>2.807017543859649</v>
          </cell>
          <cell r="AJ150">
            <v>107.36842105263158</v>
          </cell>
          <cell r="AK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A1">
      <selection activeCell="A1" sqref="A1:D2"/>
    </sheetView>
  </sheetViews>
  <sheetFormatPr defaultColWidth="9.140625" defaultRowHeight="15"/>
  <cols>
    <col min="1" max="1" width="26.421875" style="16" customWidth="1"/>
    <col min="2" max="3" width="9.140625" style="2" customWidth="1"/>
    <col min="4" max="4" width="10.57421875" style="2" customWidth="1"/>
    <col min="5" max="5" width="15.57421875" style="2" customWidth="1"/>
    <col min="6" max="8" width="9.140625" style="2" customWidth="1"/>
    <col min="9" max="9" width="11.8515625" style="2" customWidth="1"/>
    <col min="10" max="12" width="9.140625" style="2" customWidth="1"/>
    <col min="13" max="13" width="13.8515625" style="2" customWidth="1"/>
    <col min="14" max="14" width="13.28125" style="2" customWidth="1"/>
    <col min="15" max="15" width="10.57421875" style="2" customWidth="1"/>
    <col min="16" max="16" width="13.421875" style="2" customWidth="1"/>
    <col min="17" max="17" width="10.140625" style="2" customWidth="1"/>
    <col min="18" max="18" width="11.7109375" style="2" customWidth="1"/>
    <col min="19" max="19" width="11.00390625" style="2" customWidth="1"/>
    <col min="20" max="21" width="9.140625" style="2" customWidth="1"/>
    <col min="22" max="22" width="10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3" ht="14.25">
      <c r="A3" s="2"/>
    </row>
    <row r="4" spans="1:24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  <c r="X4" s="3"/>
    </row>
    <row r="5" spans="1:22" ht="14.25">
      <c r="A5" s="7" t="s">
        <v>23</v>
      </c>
      <c r="B5" s="8">
        <v>2000</v>
      </c>
      <c r="C5" s="8">
        <f>10*'[1]ΣΥΣΤΑΣΗ ΤΡΟΦΙΜΩΝ'!B140</f>
        <v>310</v>
      </c>
      <c r="D5" s="8">
        <f>10*'[1]ΣΥΣΤΑΣΗ ΤΡΟΦΙΜΩΝ'!C140</f>
        <v>903.1999999999999</v>
      </c>
      <c r="E5" s="8">
        <f>10*'[1]ΣΥΣΤΑΣΗ ΤΡΟΦΙΜΩΝ'!D140</f>
        <v>69.7</v>
      </c>
      <c r="F5" s="8">
        <f>10*'[1]ΣΥΣΤΑΣΗ ΤΡΟΦΙΜΩΝ'!E140</f>
        <v>18.3</v>
      </c>
      <c r="G5" s="8">
        <f>10*'[1]ΣΥΣΤΑΣΗ ΤΡΟΦΙΜΩΝ'!F140</f>
        <v>2.2</v>
      </c>
      <c r="H5" s="8">
        <f>10*'[1]ΣΥΣΤΑΣΗ ΤΡΟΦΙΜΩΝ'!G140</f>
        <v>27</v>
      </c>
      <c r="I5" s="8">
        <f>10*'[1]ΣΥΣΤΑΣΗ ΤΡΟΦΙΜΩΝ'!H140</f>
        <v>0</v>
      </c>
      <c r="J5" s="8">
        <f>10*'[1]ΣΥΣΤΑΣΗ ΤΡΟΦΙΜΩΝ'!I140</f>
        <v>8.8</v>
      </c>
      <c r="K5" s="8">
        <f>10*'[1]ΣΥΣΤΑΣΗ ΤΡΟΦΙΜΩΝ'!J140</f>
        <v>32.599999999999994</v>
      </c>
      <c r="L5" s="8">
        <f>10*'[1]ΣΥΣΤΑΣΗ ΤΡΟΦΙΜΩΝ'!K140</f>
        <v>370</v>
      </c>
      <c r="M5" s="8">
        <f>10*'[1]ΣΥΣΤΑΣΗ ΤΡΟΦΙΜΩΝ'!L140</f>
        <v>380</v>
      </c>
      <c r="N5" s="8">
        <f>10*'[1]ΣΥΣΤΑΣΗ ΤΡΟΦΙΜΩΝ'!M140</f>
        <v>250</v>
      </c>
      <c r="O5" s="8">
        <f>10*'[1]ΣΥΣΤΑΣΗ ΤΡΟΦΙΜΩΝ'!N140</f>
        <v>0</v>
      </c>
      <c r="P5" s="8">
        <f>10*'[1]ΣΥΣΤΑΣΗ ΤΡΟΦΙΜΩΝ'!O140</f>
        <v>2.16</v>
      </c>
      <c r="Q5" s="8">
        <f>10*'[1]ΣΥΣΤΑΣΗ ΤΡΟΦΙΜΩΝ'!P140</f>
        <v>60</v>
      </c>
      <c r="R5" s="8">
        <f>10*'[1]ΣΥΣΤΑΣΗ ΤΡΟΦΙΜΩΝ'!Q140</f>
        <v>380</v>
      </c>
      <c r="S5" s="8">
        <f>10*'[1]ΣΥΣΤΑΣΗ ΤΡΟΦΙΜΩΝ'!R140</f>
        <v>10.3</v>
      </c>
      <c r="T5" s="8">
        <f>10*'[1]ΣΥΣΤΑΣΗ ΤΡΟΦΙΜΩΝ'!S140</f>
        <v>2.4</v>
      </c>
      <c r="U5" s="8">
        <f>10*'[1]ΣΥΣΤΑΣΗ ΤΡΟΦΙΜΩΝ'!T140</f>
        <v>0.6900000000000001</v>
      </c>
      <c r="V5" s="9">
        <f>10*'[1]ΣΥΣΤΑΣΗ ΤΡΟΦΙΜΩΝ'!U140</f>
        <v>6</v>
      </c>
    </row>
    <row r="6" spans="1:22" ht="14.25">
      <c r="A6" s="10" t="s">
        <v>24</v>
      </c>
      <c r="B6" s="11">
        <v>108</v>
      </c>
      <c r="C6" s="11">
        <f>1.08*'[1]ΣΥΣΤΑΣΗ ΤΡΟΦΙΜΩΝ'!B150</f>
        <v>61.56</v>
      </c>
      <c r="D6" s="11">
        <f>1.08*'[1]ΣΥΣΤΑΣΗ ΤΡΟΦΙΜΩΝ'!C150</f>
        <v>90.504</v>
      </c>
      <c r="E6" s="11">
        <f>1.08*'[1]ΣΥΣΤΑΣΗ ΤΡΟΦΙΜΩΝ'!D150</f>
        <v>16.524</v>
      </c>
      <c r="F6" s="11">
        <f>1.08*'[1]ΣΥΣΤΑΣΗ ΤΡΟΦΙΜΩΝ'!E150</f>
        <v>0.43200000000000005</v>
      </c>
      <c r="G6" s="11">
        <f>1.08*'[1]ΣΥΣΤΑΣΗ ΤΡΟΦΙΜΩΝ'!F150</f>
        <v>0.10800000000000001</v>
      </c>
      <c r="H6" s="11">
        <f>1.08*'[1]ΣΥΣΤΑΣΗ ΤΡΟΦΙΜΩΝ'!G150</f>
        <v>2.052</v>
      </c>
      <c r="I6" s="11">
        <f>1.08*'[1]ΣΥΣΤΑΣΗ ΤΡΟΦΙΜΩΝ'!H150</f>
        <v>0</v>
      </c>
      <c r="J6" s="11" t="s">
        <v>25</v>
      </c>
      <c r="K6" s="11" t="s">
        <v>25</v>
      </c>
      <c r="L6" s="11">
        <f>1.08*'[1]ΣΥΣΤΑΣΗ ΤΡΟΦΙΜΩΝ'!K150*0.95</f>
        <v>11.286</v>
      </c>
      <c r="M6" s="11">
        <f>1.08*'[1]ΣΥΣΤΑΣΗ ΤΡΟΦΙΜΩΝ'!L150</f>
        <v>18.36</v>
      </c>
      <c r="N6" s="11">
        <f>1.08*'[1]ΣΥΣΤΑΣΗ ΤΡΟΦΙΜΩΝ'!M150</f>
        <v>8.64</v>
      </c>
      <c r="O6" s="11" t="str">
        <f>'[1]ΣΥΣΤΑΣΗ ΤΡΟΦΙΜΩΝ'!N150</f>
        <v>-</v>
      </c>
      <c r="P6" s="11" t="str">
        <f>'[1]ΣΥΣΤΑΣΗ ΤΡΟΦΙΜΩΝ'!O150</f>
        <v>-</v>
      </c>
      <c r="Q6" s="11">
        <f>1.08*'[1]ΣΥΣΤΑΣΗ ΤΡΟΦΙΜΩΝ'!P150</f>
        <v>4.32</v>
      </c>
      <c r="R6" s="11">
        <f>1.08*'[1]ΣΥΣΤΑΣΗ ΤΡΟΦΙΜΩΝ'!Q150*0.9</f>
        <v>191.484</v>
      </c>
      <c r="S6" s="11">
        <f>1.08*'[1]ΣΥΣΤΑΣΗ ΤΡΟΦΙΜΩΝ'!R150</f>
        <v>0.756</v>
      </c>
      <c r="T6" s="11">
        <f>1.08*'[1]ΣΥΣΤΑΣΗ ΤΡΟΦΙΜΩΝ'!S150</f>
        <v>0.0432</v>
      </c>
      <c r="U6" s="11">
        <f>1.08*'[1]ΣΥΣΤΑΣΗ ΤΡΟΦΙΜΩΝ'!T150*0.9</f>
        <v>0.12636000000000003</v>
      </c>
      <c r="V6" s="12">
        <f>1.08*'[1]ΣΥΣΤΑΣΗ ΤΡΟΦΙΜΩΝ'!U150</f>
        <v>0.648</v>
      </c>
    </row>
    <row r="7" spans="1:22" ht="14.25">
      <c r="A7" s="10" t="s">
        <v>26</v>
      </c>
      <c r="B7" s="11">
        <v>12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7200</v>
      </c>
      <c r="P7" s="11"/>
      <c r="Q7" s="11">
        <v>4800</v>
      </c>
      <c r="R7" s="11"/>
      <c r="S7" s="11"/>
      <c r="T7" s="11"/>
      <c r="U7" s="11"/>
      <c r="V7" s="12"/>
    </row>
    <row r="8" spans="1:22" ht="14.25">
      <c r="A8" s="10" t="s">
        <v>27</v>
      </c>
      <c r="B8" s="11">
        <v>55</v>
      </c>
      <c r="C8" s="11">
        <f>0.55*'[1]ΣΥΣΤΑΣΗ ΤΡΟΦΙΜΩΝ'!B22</f>
        <v>494.45000000000005</v>
      </c>
      <c r="D8" s="11" t="str">
        <f>'[1]ΣΥΣΤΑΣΗ ΤΡΟΦΙΜΩΝ'!C22</f>
        <v>tr</v>
      </c>
      <c r="E8" s="11" t="str">
        <f>'[1]ΣΥΣΤΑΣΗ ΤΡΟΦΙΜΩΝ'!D22</f>
        <v>tr</v>
      </c>
      <c r="F8" s="11" t="str">
        <f>'[1]ΣΥΣΤΑΣΗ ΤΡΟΦΙΜΩΝ'!E22</f>
        <v>tr</v>
      </c>
      <c r="G8" s="11">
        <f>0.55*'[1]ΣΥΣΤΑΣΗ ΤΡΟΦΙΜΩΝ'!F22</f>
        <v>54.94500000000001</v>
      </c>
      <c r="H8" s="11">
        <f>0.55*'[1]ΣΥΣΤΑΣΗ ΤΡΟΦΙΜΩΝ'!G22</f>
        <v>0</v>
      </c>
      <c r="I8" s="11">
        <f>0.55*'[1]ΣΥΣΤΑΣΗ ΤΡΟΦΙΜΩΝ'!H22</f>
        <v>0</v>
      </c>
      <c r="J8" s="11">
        <f>0.55*'[1]ΣΥΣΤΑΣΗ ΤΡΟΦΙΜΩΝ'!I22</f>
        <v>0</v>
      </c>
      <c r="K8" s="11">
        <f>0.55*'[1]ΣΥΣΤΑΣΗ ΤΡΟΦΙΜΩΝ'!J22</f>
        <v>0</v>
      </c>
      <c r="L8" s="11" t="str">
        <f>'[1]ΣΥΣΤΑΣΗ ΤΡΟΦΙΜΩΝ'!K22</f>
        <v>tr</v>
      </c>
      <c r="M8" s="11" t="str">
        <f>'[1]ΣΥΣΤΑΣΗ ΤΡΟΦΙΜΩΝ'!L22</f>
        <v>tr</v>
      </c>
      <c r="N8" s="11" t="str">
        <f>'[1]ΣΥΣΤΑΣΗ ΤΡΟΦΙΜΩΝ'!M22</f>
        <v>tr</v>
      </c>
      <c r="O8" s="11">
        <f>'[1]ΣΥΣΤΑΣΗ ΤΡΟΦΙΜΩΝ'!N22</f>
        <v>0</v>
      </c>
      <c r="P8" s="11">
        <f>'[1]ΣΥΣΤΑΣΗ ΤΡΟΦΙΜΩΝ'!O22</f>
        <v>0</v>
      </c>
      <c r="Q8" s="11" t="str">
        <f>'[1]ΣΥΣΤΑΣΗ ΤΡΟΦΙΜΩΝ'!P22</f>
        <v>tr</v>
      </c>
      <c r="R8" s="11" t="str">
        <f>'[1]ΣΥΣΤΑΣΗ ΤΡΟΦΙΜΩΝ'!Q22</f>
        <v>n</v>
      </c>
      <c r="S8" s="11" t="str">
        <f>'[1]ΣΥΣΤΑΣΗ ΤΡΟΦΙΜΩΝ'!R22</f>
        <v>tr</v>
      </c>
      <c r="T8" s="11" t="str">
        <f>'[1]ΣΥΣΤΑΣΗ ΤΡΟΦΙΜΩΝ'!S22</f>
        <v>tr</v>
      </c>
      <c r="U8" s="11" t="str">
        <f>'[1]ΣΥΣΤΑΣΗ ΤΡΟΦΙΜΩΝ'!T22</f>
        <v>tr</v>
      </c>
      <c r="V8" s="12" t="str">
        <f>'[1]ΣΥΣΤΑΣΗ ΤΡΟΦΙΜΩΝ'!U22</f>
        <v>tr</v>
      </c>
    </row>
    <row r="9" spans="1:22" ht="14.25">
      <c r="A9" s="10" t="s">
        <v>28</v>
      </c>
      <c r="B9" s="11">
        <v>1500</v>
      </c>
      <c r="C9" s="11"/>
      <c r="D9" s="11">
        <v>1500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ht="14.25">
      <c r="A10" s="10" t="s">
        <v>29</v>
      </c>
      <c r="B10" s="11">
        <f aca="true" t="shared" si="0" ref="B10:V10">SUM(B5:B9)</f>
        <v>3675</v>
      </c>
      <c r="C10" s="11">
        <f t="shared" si="0"/>
        <v>866.01</v>
      </c>
      <c r="D10" s="11">
        <f t="shared" si="0"/>
        <v>2493.7039999999997</v>
      </c>
      <c r="E10" s="11">
        <f t="shared" si="0"/>
        <v>86.224</v>
      </c>
      <c r="F10" s="11">
        <f t="shared" si="0"/>
        <v>18.732</v>
      </c>
      <c r="G10" s="11">
        <f t="shared" si="0"/>
        <v>57.25300000000001</v>
      </c>
      <c r="H10" s="11">
        <f t="shared" si="0"/>
        <v>29.052</v>
      </c>
      <c r="I10" s="11">
        <f t="shared" si="0"/>
        <v>0</v>
      </c>
      <c r="J10" s="11">
        <f t="shared" si="0"/>
        <v>8.8</v>
      </c>
      <c r="K10" s="11">
        <f t="shared" si="0"/>
        <v>32.599999999999994</v>
      </c>
      <c r="L10" s="11">
        <f t="shared" si="0"/>
        <v>381.286</v>
      </c>
      <c r="M10" s="11">
        <f t="shared" si="0"/>
        <v>398.36</v>
      </c>
      <c r="N10" s="11">
        <f t="shared" si="0"/>
        <v>258.64</v>
      </c>
      <c r="O10" s="11">
        <f t="shared" si="0"/>
        <v>7200</v>
      </c>
      <c r="P10" s="11">
        <f t="shared" si="0"/>
        <v>2.16</v>
      </c>
      <c r="Q10" s="11">
        <f t="shared" si="0"/>
        <v>4864.32</v>
      </c>
      <c r="R10" s="11">
        <f t="shared" si="0"/>
        <v>571.484</v>
      </c>
      <c r="S10" s="11">
        <f t="shared" si="0"/>
        <v>11.056000000000001</v>
      </c>
      <c r="T10" s="11">
        <f t="shared" si="0"/>
        <v>2.4432</v>
      </c>
      <c r="U10" s="11">
        <f t="shared" si="0"/>
        <v>0.8163600000000001</v>
      </c>
      <c r="V10" s="12">
        <f t="shared" si="0"/>
        <v>6.648</v>
      </c>
    </row>
    <row r="11" spans="1:22" ht="28.5">
      <c r="A11" s="10" t="s">
        <v>30</v>
      </c>
      <c r="B11" s="11">
        <v>100</v>
      </c>
      <c r="C11" s="11">
        <f aca="true" t="shared" si="1" ref="C11:V11">100*C10/$B$10</f>
        <v>23.564897959183675</v>
      </c>
      <c r="D11" s="11">
        <f t="shared" si="1"/>
        <v>67.85589115646258</v>
      </c>
      <c r="E11" s="11">
        <f t="shared" si="1"/>
        <v>2.3462312925170066</v>
      </c>
      <c r="F11" s="11">
        <f t="shared" si="1"/>
        <v>0.5097142857142857</v>
      </c>
      <c r="G11" s="11">
        <f t="shared" si="1"/>
        <v>1.5579047619047621</v>
      </c>
      <c r="H11" s="11">
        <f t="shared" si="1"/>
        <v>0.790530612244898</v>
      </c>
      <c r="I11" s="11">
        <f t="shared" si="1"/>
        <v>0</v>
      </c>
      <c r="J11" s="11">
        <f t="shared" si="1"/>
        <v>0.2394557823129252</v>
      </c>
      <c r="K11" s="11">
        <f t="shared" si="1"/>
        <v>0.8870748299319726</v>
      </c>
      <c r="L11" s="11">
        <f t="shared" si="1"/>
        <v>10.37512925170068</v>
      </c>
      <c r="M11" s="11">
        <f t="shared" si="1"/>
        <v>10.839727891156462</v>
      </c>
      <c r="N11" s="11">
        <f t="shared" si="1"/>
        <v>7.0378231292517</v>
      </c>
      <c r="O11" s="11">
        <f t="shared" si="1"/>
        <v>195.91836734693877</v>
      </c>
      <c r="P11" s="11">
        <f t="shared" si="1"/>
        <v>0.05877551020408163</v>
      </c>
      <c r="Q11" s="11">
        <f t="shared" si="1"/>
        <v>132.36244897959185</v>
      </c>
      <c r="R11" s="11">
        <f t="shared" si="1"/>
        <v>15.550585034013606</v>
      </c>
      <c r="S11" s="11">
        <f t="shared" si="1"/>
        <v>0.300843537414966</v>
      </c>
      <c r="T11" s="11">
        <f t="shared" si="1"/>
        <v>0.06648163265306123</v>
      </c>
      <c r="U11" s="11">
        <f t="shared" si="1"/>
        <v>0.02221387755102041</v>
      </c>
      <c r="V11" s="12">
        <f t="shared" si="1"/>
        <v>0.18089795918367346</v>
      </c>
    </row>
    <row r="12" spans="1:22" ht="28.5">
      <c r="A12" s="13" t="s">
        <v>31</v>
      </c>
      <c r="B12" s="14">
        <v>196.08</v>
      </c>
      <c r="C12" s="14">
        <f>196.08*C11/100</f>
        <v>46.20605191836736</v>
      </c>
      <c r="D12" s="14">
        <f>196.08*D11/100-96.08</f>
        <v>36.97183137959182</v>
      </c>
      <c r="E12" s="14">
        <f aca="true" t="shared" si="2" ref="E12:V12">196.08*E11/100</f>
        <v>4.6004903183673465</v>
      </c>
      <c r="F12" s="14">
        <f t="shared" si="2"/>
        <v>0.9994477714285714</v>
      </c>
      <c r="G12" s="14">
        <f t="shared" si="2"/>
        <v>3.054739657142858</v>
      </c>
      <c r="H12" s="14">
        <f t="shared" si="2"/>
        <v>1.550072424489796</v>
      </c>
      <c r="I12" s="14">
        <f t="shared" si="2"/>
        <v>0</v>
      </c>
      <c r="J12" s="14">
        <f t="shared" si="2"/>
        <v>0.46952489795918373</v>
      </c>
      <c r="K12" s="14">
        <f t="shared" si="2"/>
        <v>1.739376326530612</v>
      </c>
      <c r="L12" s="14">
        <f t="shared" si="2"/>
        <v>20.343553436734695</v>
      </c>
      <c r="M12" s="14">
        <f t="shared" si="2"/>
        <v>21.25453844897959</v>
      </c>
      <c r="N12" s="14">
        <f t="shared" si="2"/>
        <v>13.799763591836737</v>
      </c>
      <c r="O12" s="14">
        <f t="shared" si="2"/>
        <v>384.1567346938776</v>
      </c>
      <c r="P12" s="14">
        <f t="shared" si="2"/>
        <v>0.11524702040816326</v>
      </c>
      <c r="Q12" s="14">
        <f t="shared" si="2"/>
        <v>259.5362899591837</v>
      </c>
      <c r="R12" s="14">
        <f t="shared" si="2"/>
        <v>30.491587134693884</v>
      </c>
      <c r="S12" s="14">
        <f t="shared" si="2"/>
        <v>0.5898940081632653</v>
      </c>
      <c r="T12" s="14">
        <f t="shared" si="2"/>
        <v>0.13035718530612248</v>
      </c>
      <c r="U12" s="14">
        <f t="shared" si="2"/>
        <v>0.04355697110204083</v>
      </c>
      <c r="V12" s="15">
        <f t="shared" si="2"/>
        <v>0.35470471836734696</v>
      </c>
    </row>
    <row r="13" spans="25:47" ht="14.25"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6" spans="1:24" ht="45">
      <c r="A16" s="17"/>
      <c r="B16" s="18" t="s">
        <v>32</v>
      </c>
      <c r="C16" s="5" t="s">
        <v>33</v>
      </c>
      <c r="D16" s="5" t="s">
        <v>34</v>
      </c>
      <c r="E16" s="5" t="s">
        <v>35</v>
      </c>
      <c r="F16" s="5" t="s">
        <v>36</v>
      </c>
      <c r="G16" s="5" t="s">
        <v>37</v>
      </c>
      <c r="H16" s="5" t="s">
        <v>38</v>
      </c>
      <c r="I16" s="5" t="s">
        <v>39</v>
      </c>
      <c r="J16" s="5" t="s">
        <v>40</v>
      </c>
      <c r="K16" s="5" t="s">
        <v>41</v>
      </c>
      <c r="L16" s="5" t="s">
        <v>42</v>
      </c>
      <c r="M16" s="5" t="s">
        <v>43</v>
      </c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5" t="s">
        <v>49</v>
      </c>
      <c r="T16" s="5" t="s">
        <v>50</v>
      </c>
      <c r="U16" s="6" t="s">
        <v>51</v>
      </c>
      <c r="V16" s="3"/>
      <c r="W16" s="3"/>
      <c r="X16" s="3"/>
    </row>
    <row r="17" spans="1:21" ht="14.25">
      <c r="A17" s="7" t="s">
        <v>23</v>
      </c>
      <c r="B17" s="8">
        <f>10*'[1]ΣΥΣΤΑΣΗ ΤΡΟΦΙΜΩΝ'!V140</f>
        <v>0</v>
      </c>
      <c r="C17" s="8">
        <f>10*'[1]ΣΥΣΤΑΣΗ ΤΡΟΦΙΜΩΝ'!W140*0.9</f>
        <v>0.7380000000000001</v>
      </c>
      <c r="D17" s="8">
        <f>10*'[1]ΣΥΣΤΑΣΗ ΤΡΟΦΙΜΩΝ'!X140*0.95</f>
        <v>0.988</v>
      </c>
      <c r="E17" s="8">
        <f>10*'[1]ΣΥΣΤΑΣΗ ΤΡΟΦΙΜΩΝ'!Y140*0.95</f>
        <v>3600.5</v>
      </c>
      <c r="F17" s="8">
        <f>10*'[1]ΣΥΣΤΑΣΗ ΤΡΟΦΙΜΩΝ'!Z140*0.95</f>
        <v>6.973</v>
      </c>
      <c r="G17" s="8">
        <f>10*'[1]ΣΥΣΤΑΣΗ ΤΡΟΦΙΜΩΝ'!AA140*0.95</f>
        <v>1.3395</v>
      </c>
      <c r="H17" s="8">
        <f>10*'[1]ΣΥΣΤΑΣΗ ΤΡΟΦΙΜΩΝ'!AB140</f>
        <v>0</v>
      </c>
      <c r="I17" s="8">
        <f>10*'[1]ΣΥΣΤΑΣΗ ΤΡΟΦΙΜΩΝ'!AC140*0.75</f>
        <v>247.5</v>
      </c>
      <c r="J17" s="8">
        <f>10*'[1]ΣΥΣΤΑΣΗ ΤΡΟΦΙΜΩΝ'!AD140*0.7</f>
        <v>85.39999999999999</v>
      </c>
      <c r="K17" s="8">
        <f>10*'[1]ΣΥΣΤΑΣΗ ΤΡΟΦΙΜΩΝ'!AE140</f>
        <v>0</v>
      </c>
      <c r="L17" s="8">
        <f>10*'[1]ΣΥΣΤΑΣΗ ΤΡΟΦΙΜΩΝ'!AF140</f>
        <v>0</v>
      </c>
      <c r="M17" s="8">
        <f>10*'[1]ΣΥΣΤΑΣΗ ΤΡΟΦΙΜΩΝ'!AG140</f>
        <v>4.1</v>
      </c>
      <c r="N17" s="8">
        <f>'[1]ΣΥΣΤΑΣΗ ΤΡΟΦΙΜΩΝ'!AH140</f>
        <v>6.387096774193548</v>
      </c>
      <c r="O17" s="8">
        <f>'[1]ΣΥΣΤΑΣΗ ΤΡΟΦΙΜΩΝ'!AI140</f>
        <v>23.612903225806452</v>
      </c>
      <c r="P17" s="8">
        <f>'[1]ΣΥΣΤΑΣΗ ΤΡΟΦΙΜΩΝ'!AJ140</f>
        <v>89.93548387096774</v>
      </c>
      <c r="Q17" s="8">
        <f>'[1]ΣΥΣΤΑΣΗ ΤΡΟΦΙΜΩΝ'!AK140</f>
        <v>1.4516129032258065</v>
      </c>
      <c r="R17" s="8">
        <f>'[1]ΣΥΣΤΑΣΗ ΤΡΟΦΙΜΩΝ'!AL140</f>
        <v>42.064516129032256</v>
      </c>
      <c r="S17" s="8">
        <f>10*'[1]ΣΥΣΤΑΣΗ ΤΡΟΦΙΜΩΝ'!AM140</f>
        <v>0.5</v>
      </c>
      <c r="T17" s="8">
        <f>10*'[1]ΣΥΣΤΑΣΗ ΤΡΟΦΙΜΩΝ'!AN140</f>
        <v>0.1</v>
      </c>
      <c r="U17" s="9">
        <f>10*'[1]ΣΥΣΤΑΣΗ ΤΡΟΦΙΜΩΝ'!AO140</f>
        <v>1.1300000000000001</v>
      </c>
    </row>
    <row r="18" spans="1:21" ht="14.25">
      <c r="A18" s="10" t="s">
        <v>24</v>
      </c>
      <c r="B18" s="11" t="str">
        <f>'[1]ΣΥΣΤΑΣΗ ΤΡΟΦΙΜΩΝ'!V150</f>
        <v>-</v>
      </c>
      <c r="C18" s="11">
        <f>1.08*'[1]ΣΥΣΤΑΣΗ ΤΡΟΦΙΜΩΝ'!W150*0.8</f>
        <v>0.01728</v>
      </c>
      <c r="D18" s="11">
        <f>1.08*'[1]ΣΥΣΤΑΣΗ ΤΡΟΦΙΜΩΝ'!X150*0.9</f>
        <v>0.02916</v>
      </c>
      <c r="E18" s="11">
        <f>1.08*'[1]ΣΥΣΤΑΣΗ ΤΡΟΦΙΜΩΝ'!Y150</f>
        <v>0</v>
      </c>
      <c r="F18" s="11">
        <f>1.08*'[1]ΣΥΣΤΑΣΗ ΤΡΟΦΙΜΩΝ'!Z150*0.9</f>
        <v>0.19440000000000002</v>
      </c>
      <c r="G18" s="11">
        <f>1.08*'[1]ΣΥΣΤΑΣΗ ΤΡΟΦΙΜΩΝ'!AA150*0.9</f>
        <v>0.038880000000000005</v>
      </c>
      <c r="H18" s="11">
        <f>1.08*'[1]ΣΥΣΤΑΣΗ ΤΡΟΦΙΜΩΝ'!AB150</f>
        <v>0</v>
      </c>
      <c r="I18" s="11">
        <f>1.08*'[1]ΣΥΣΤΑΣΗ ΤΡΟΦΙΜΩΝ'!AC150*0.5</f>
        <v>1.62</v>
      </c>
      <c r="J18" s="11">
        <f>1.08*'[1]ΣΥΣΤΑΣΗ ΤΡΟΦΙΜΩΝ'!AD150*0.7</f>
        <v>11.340000000000002</v>
      </c>
      <c r="K18" s="11">
        <f>1.08*'[1]ΣΥΣΤΑΣΗ ΤΡΟΦΙΜΩΝ'!AE150</f>
        <v>0</v>
      </c>
      <c r="L18" s="11">
        <f>1.08*'[1]ΣΥΣΤΑΣΗ ΤΡΟΦΙΜΩΝ'!AF150</f>
        <v>0</v>
      </c>
      <c r="M18" s="11">
        <f>1.08*'[1]ΣΥΣΤΑΣΗ ΤΡΟΦΙΜΩΝ'!AG150</f>
        <v>0</v>
      </c>
      <c r="N18" s="11">
        <f>'[1]ΣΥΣΤΑΣΗ ΤΡΟΦΙΜΩΝ'!AH150</f>
        <v>1.5789473684210527</v>
      </c>
      <c r="O18" s="11">
        <f>'[1]ΣΥΣΤΑΣΗ ΤΡΟΦΙΜΩΝ'!AI150</f>
        <v>2.807017543859649</v>
      </c>
      <c r="P18" s="11">
        <f>'[1]ΣΥΣΤΑΣΗ ΤΡΟΦΙΜΩΝ'!AJ150</f>
        <v>107.36842105263158</v>
      </c>
      <c r="Q18" s="11">
        <f>'[1]ΣΥΣΤΑΣΗ ΤΡΟΦΙΜΩΝ'!AK150</f>
        <v>0</v>
      </c>
      <c r="R18" s="11" t="s">
        <v>25</v>
      </c>
      <c r="S18" s="11">
        <f>1.08*'[1]ΣΥΣΤΑΣΗ ΤΡΟΦΙΜΩΝ'!AM150</f>
        <v>0</v>
      </c>
      <c r="T18" s="11">
        <f>1.08*'[1]ΣΥΣΤΑΣΗ ΤΡΟΦΙΜΩΝ'!AN150</f>
        <v>0</v>
      </c>
      <c r="U18" s="12">
        <f>1.08*'[1]ΣΥΣΤΑΣΗ ΤΡΟΦΙΜΩΝ'!AO150</f>
        <v>0</v>
      </c>
    </row>
    <row r="19" spans="1:21" ht="14.25">
      <c r="A19" s="10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14.25">
      <c r="A20" s="10" t="s">
        <v>27</v>
      </c>
      <c r="B20" s="11" t="str">
        <f>'[1]ΣΥΣΤΑΣΗ ΤΡΟΦΙΜΩΝ'!V22</f>
        <v>n</v>
      </c>
      <c r="C20" s="11" t="str">
        <f>'[1]ΣΥΣΤΑΣΗ ΤΡΟΦΙΜΩΝ'!W22</f>
        <v>tr</v>
      </c>
      <c r="D20" s="11" t="str">
        <f>'[1]ΣΥΣΤΑΣΗ ΤΡΟΦΙΜΩΝ'!X22</f>
        <v>tr</v>
      </c>
      <c r="E20" s="11" t="str">
        <f>'[1]ΣΥΣΤΑΣΗ ΤΡΟΦΙΜΩΝ'!Y22</f>
        <v>n</v>
      </c>
      <c r="F20" s="11" t="str">
        <f>'[1]ΣΥΣΤΑΣΗ ΤΡΟΦΙΜΩΝ'!Z22</f>
        <v>tr</v>
      </c>
      <c r="G20" s="11" t="str">
        <f>'[1]ΣΥΣΤΑΣΗ ΤΡΟΦΙΜΩΝ'!AA22</f>
        <v>tr</v>
      </c>
      <c r="H20" s="11">
        <f>'[1]ΣΥΣΤΑΣΗ ΤΡΟΦΙΜΩΝ'!AB22</f>
        <v>0</v>
      </c>
      <c r="I20" s="11" t="str">
        <f>'[1]ΣΥΣΤΑΣΗ ΤΡΟΦΙΜΩΝ'!AC22</f>
        <v>tr</v>
      </c>
      <c r="J20" s="11">
        <f>0.55*'[1]ΣΥΣΤΑΣΗ ΤΡΟΦΙΜΩΝ'!AD22</f>
        <v>0</v>
      </c>
      <c r="K20" s="11">
        <f>0.55*'[1]ΣΥΣΤΑΣΗ ΤΡΟΦΙΜΩΝ'!AE22</f>
        <v>0</v>
      </c>
      <c r="L20" s="11">
        <f>0.55*'[1]ΣΥΣΤΑΣΗ ΤΡΟΦΙΜΩΝ'!AF22</f>
        <v>0</v>
      </c>
      <c r="M20" s="11">
        <f>0.55*'[1]ΣΥΣΤΑΣΗ ΤΡΟΦΙΜΩΝ'!AG22</f>
        <v>2.805</v>
      </c>
      <c r="N20" s="11">
        <f>'[1]ΣΥΣΤΑΣΗ ΤΡΟΦΙΜΩΝ'!AH22</f>
        <v>100.0111234705228</v>
      </c>
      <c r="O20" s="11">
        <v>0</v>
      </c>
      <c r="P20" s="11">
        <v>0</v>
      </c>
      <c r="Q20" s="11">
        <f>'[1]ΣΥΣΤΑΣΗ ΤΡΟΦΙΜΩΝ'!AK22</f>
        <v>14.015572858731923</v>
      </c>
      <c r="R20" s="11">
        <f>'[1]ΣΥΣΤΑΣΗ ΤΡΟΦΙΜΩΝ'!AL22</f>
        <v>0</v>
      </c>
      <c r="S20" s="11">
        <f>0.55*'[1]ΣΥΣΤΑΣΗ ΤΡΟΦΙΜΩΝ'!AM22</f>
        <v>7.700000000000001</v>
      </c>
      <c r="T20" s="11">
        <f>0.55*'[1]ΣΥΣΤΑΣΗ ΤΡΟΦΙΜΩΝ'!AN22</f>
        <v>38.33500000000001</v>
      </c>
      <c r="U20" s="12">
        <f>0.55*'[1]ΣΥΣΤΑΣΗ ΤΡΟΦΙΜΩΝ'!AO22</f>
        <v>6.16</v>
      </c>
    </row>
    <row r="21" spans="1:21" ht="14.25">
      <c r="A21" s="10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1:21" ht="14.25">
      <c r="A22" s="10" t="s">
        <v>29</v>
      </c>
      <c r="B22" s="11">
        <f aca="true" t="shared" si="3" ref="B22:M22">SUM(B17:B21)</f>
        <v>0</v>
      </c>
      <c r="C22" s="11">
        <f t="shared" si="3"/>
        <v>0.7552800000000001</v>
      </c>
      <c r="D22" s="11">
        <f t="shared" si="3"/>
        <v>1.01716</v>
      </c>
      <c r="E22" s="11">
        <f t="shared" si="3"/>
        <v>3600.5</v>
      </c>
      <c r="F22" s="11">
        <f t="shared" si="3"/>
        <v>7.1674</v>
      </c>
      <c r="G22" s="11">
        <f t="shared" si="3"/>
        <v>1.37838</v>
      </c>
      <c r="H22" s="11">
        <f t="shared" si="3"/>
        <v>0</v>
      </c>
      <c r="I22" s="11">
        <f t="shared" si="3"/>
        <v>249.12</v>
      </c>
      <c r="J22" s="11">
        <f t="shared" si="3"/>
        <v>96.74</v>
      </c>
      <c r="K22" s="11">
        <f t="shared" si="3"/>
        <v>0</v>
      </c>
      <c r="L22" s="11">
        <f t="shared" si="3"/>
        <v>0</v>
      </c>
      <c r="M22" s="11">
        <f t="shared" si="3"/>
        <v>6.904999999999999</v>
      </c>
      <c r="N22" s="19">
        <f>G10*9*100/C10</f>
        <v>59.5001212457131</v>
      </c>
      <c r="O22" s="19">
        <f>4*F10*100/C10</f>
        <v>8.652094086673364</v>
      </c>
      <c r="P22" s="19">
        <f>4*E10*100/C10</f>
        <v>39.82586806156973</v>
      </c>
      <c r="Q22" s="19">
        <f>S22*9*100/C10</f>
        <v>8.521841549173798</v>
      </c>
      <c r="R22" s="19">
        <f>4*K10*100/C10</f>
        <v>15.057562845694621</v>
      </c>
      <c r="S22" s="11">
        <f>SUM(S17:S21)</f>
        <v>8.200000000000001</v>
      </c>
      <c r="T22" s="11">
        <f>SUM(T17:T21)</f>
        <v>38.43500000000001</v>
      </c>
      <c r="U22" s="12">
        <f>SUM(U17:U21)</f>
        <v>7.29</v>
      </c>
    </row>
    <row r="23" spans="1:21" ht="28.5">
      <c r="A23" s="10" t="s">
        <v>30</v>
      </c>
      <c r="B23" s="11">
        <f aca="true" t="shared" si="4" ref="B23:M23">100*B22/$B$10</f>
        <v>0</v>
      </c>
      <c r="C23" s="11">
        <f t="shared" si="4"/>
        <v>0.02055183673469388</v>
      </c>
      <c r="D23" s="11">
        <f t="shared" si="4"/>
        <v>0.027677823129251704</v>
      </c>
      <c r="E23" s="11">
        <f t="shared" si="4"/>
        <v>97.97278911564626</v>
      </c>
      <c r="F23" s="11">
        <f t="shared" si="4"/>
        <v>0.1950312925170068</v>
      </c>
      <c r="G23" s="11">
        <f t="shared" si="4"/>
        <v>0.0375069387755102</v>
      </c>
      <c r="H23" s="11">
        <f t="shared" si="4"/>
        <v>0</v>
      </c>
      <c r="I23" s="11">
        <f t="shared" si="4"/>
        <v>6.778775510204081</v>
      </c>
      <c r="J23" s="11">
        <f t="shared" si="4"/>
        <v>2.6323809523809523</v>
      </c>
      <c r="K23" s="11">
        <f t="shared" si="4"/>
        <v>0</v>
      </c>
      <c r="L23" s="11">
        <f t="shared" si="4"/>
        <v>0</v>
      </c>
      <c r="M23" s="11">
        <f t="shared" si="4"/>
        <v>0.187891156462585</v>
      </c>
      <c r="N23" s="11"/>
      <c r="O23" s="11"/>
      <c r="P23" s="11"/>
      <c r="Q23" s="11"/>
      <c r="R23" s="11"/>
      <c r="S23" s="11">
        <f>100*S22/$B$10</f>
        <v>0.2231292517006803</v>
      </c>
      <c r="T23" s="11">
        <f>100*T22/$B$10</f>
        <v>1.0458503401360546</v>
      </c>
      <c r="U23" s="12">
        <f>100*U22/$B$10</f>
        <v>0.1983673469387755</v>
      </c>
    </row>
    <row r="24" spans="1:21" ht="28.5">
      <c r="A24" s="13" t="s">
        <v>31</v>
      </c>
      <c r="B24" s="14">
        <f aca="true" t="shared" si="5" ref="B24:M24">196.08*B23/100</f>
        <v>0</v>
      </c>
      <c r="C24" s="14">
        <f t="shared" si="5"/>
        <v>0.040298041469387764</v>
      </c>
      <c r="D24" s="14">
        <f t="shared" si="5"/>
        <v>0.054270675591836744</v>
      </c>
      <c r="E24" s="14">
        <f t="shared" si="5"/>
        <v>192.1050448979592</v>
      </c>
      <c r="F24" s="14">
        <f t="shared" si="5"/>
        <v>0.38241735836734697</v>
      </c>
      <c r="G24" s="14">
        <f t="shared" si="5"/>
        <v>0.07354360555102041</v>
      </c>
      <c r="H24" s="14">
        <f t="shared" si="5"/>
        <v>0</v>
      </c>
      <c r="I24" s="14">
        <f t="shared" si="5"/>
        <v>13.291823020408163</v>
      </c>
      <c r="J24" s="14">
        <f t="shared" si="5"/>
        <v>5.161572571428572</v>
      </c>
      <c r="K24" s="14">
        <f t="shared" si="5"/>
        <v>0</v>
      </c>
      <c r="L24" s="14">
        <f t="shared" si="5"/>
        <v>0</v>
      </c>
      <c r="M24" s="14">
        <f t="shared" si="5"/>
        <v>0.36841697959183667</v>
      </c>
      <c r="N24" s="14"/>
      <c r="O24" s="14"/>
      <c r="P24" s="14"/>
      <c r="Q24" s="14"/>
      <c r="R24" s="14"/>
      <c r="S24" s="14">
        <f>196.08*S23/100</f>
        <v>0.4375118367346939</v>
      </c>
      <c r="T24" s="14">
        <f>196.08*T23/100</f>
        <v>2.0507033469387763</v>
      </c>
      <c r="U24" s="15">
        <f>196.08*U23/100</f>
        <v>0.38895869387755105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2011-08-04T06:26:06Z</dcterms:created>
  <dcterms:modified xsi:type="dcterms:W3CDTF">2011-08-04T06:27:07Z</dcterms:modified>
  <cp:category/>
  <cp:version/>
  <cp:contentType/>
  <cp:contentStatus/>
</cp:coreProperties>
</file>