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Πούλλες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<sst xmlns="http://schemas.openxmlformats.org/spreadsheetml/2006/main" count="85" uniqueCount="53">
  <si>
    <t>ΠΟΥΛΛΕΣ</t>
  </si>
  <si>
    <t>Τρόπος παρασκευής: τηγάνισμα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</si>
  <si>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</si>
  <si>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</si>
  <si>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</si>
  <si>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</si>
  <si>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</si>
  <si>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</si>
  <si>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</si>
  <si>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</si>
  <si>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</si>
  <si>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</si>
  <si>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</si>
  <si>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</si>
  <si>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</si>
  <si>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</si>
  <si>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</si>
  <si>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</si>
  <si>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</si>
  <si>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</si>
  <si>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</si>
  <si>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</si>
  <si>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</si>
  <si>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κιλό πούλλες κολοκασιού</t>
  </si>
  <si>
    <t>-</t>
  </si>
  <si>
    <t>λάδι για τηγάνισμα</t>
  </si>
  <si>
    <t>αλάτι</t>
  </si>
  <si>
    <t>1 κουταλιά κόλιανδρο κοπανισμένο</t>
  </si>
  <si>
    <t>χυμό από 1-2 λεμόνια</t>
  </si>
  <si>
    <t>tr</t>
  </si>
  <si>
    <t>ΣΥΝΟΛΟ</t>
  </si>
  <si>
    <t>ΣΥΝΟΛΟ ΣΕ 100g ΩΜΟΥ ΠΡΟΪΟΝΤΟΣ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</si>
  <si>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</si>
  <si>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</si>
  <si>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</si>
  <si>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</si>
  <si>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</si>
  <si>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</si>
  <si>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</si>
  <si>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</si>
  <si>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</si>
  <si>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</si>
  <si>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</si>
  <si>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</si>
  <si>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</si>
  <si>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</si>
  <si>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</si>
  <si>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</si>
  <si>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</si>
  <si>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</si>
  <si>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</si>
  <si>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</si>
  <si>
    <t>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</si>
</sst>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8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24">
    <xf numFmtId="0" fontId="0" fillId="0" borderId="0" xfId="0" applyAlignment="1">
      <alignment/>
    </xf>
    <xf numFmtId="2" fontId="21" fillId="0" borderId="0" xfId="57" applyNumberFormat="1" applyFont="1" applyAlignment="1">
      <alignment wrapText="1"/>
      <protection/>
    </xf>
    <xf numFmtId="2" fontId="2" fillId="0" borderId="0" xfId="57" applyNumberFormat="1">
      <alignment/>
      <protection/>
    </xf>
    <xf numFmtId="2" fontId="22" fillId="0" borderId="0" xfId="57" applyNumberFormat="1" applyFont="1" applyAlignment="1">
      <alignment wrapText="1" shrinkToFit="1"/>
      <protection/>
    </xf>
    <xf numFmtId="2" fontId="23" fillId="0" borderId="10" xfId="39" applyNumberFormat="1" applyFont="1" applyBorder="1" applyAlignment="1">
      <alignment wrapText="1" shrinkToFit="1"/>
      <protection/>
    </xf>
    <xf numFmtId="2" fontId="23" fillId="0" borderId="11" xfId="39" applyNumberFormat="1" applyFont="1" applyBorder="1" applyAlignment="1">
      <alignment wrapText="1" shrinkToFit="1"/>
      <protection/>
    </xf>
    <xf numFmtId="2" fontId="23" fillId="0" borderId="12" xfId="39" applyNumberFormat="1" applyFont="1" applyBorder="1" applyAlignment="1">
      <alignment wrapText="1" shrinkToFit="1"/>
      <protection/>
    </xf>
    <xf numFmtId="2" fontId="2" fillId="0" borderId="0" xfId="39" applyNumberFormat="1" applyFont="1">
      <alignment/>
      <protection/>
    </xf>
    <xf numFmtId="2" fontId="2" fillId="0" borderId="10" xfId="57" applyNumberFormat="1" applyBorder="1" applyAlignment="1">
      <alignment wrapText="1"/>
      <protection/>
    </xf>
    <xf numFmtId="2" fontId="2" fillId="0" borderId="11" xfId="57" applyNumberFormat="1" applyBorder="1">
      <alignment/>
      <protection/>
    </xf>
    <xf numFmtId="2" fontId="2" fillId="0" borderId="13" xfId="57" applyNumberFormat="1" applyBorder="1">
      <alignment/>
      <protection/>
    </xf>
    <xf numFmtId="2" fontId="2" fillId="0" borderId="14" xfId="57" applyNumberFormat="1" applyBorder="1" applyAlignment="1">
      <alignment wrapText="1"/>
      <protection/>
    </xf>
    <xf numFmtId="2" fontId="2" fillId="0" borderId="0" xfId="57" applyNumberFormat="1" applyBorder="1">
      <alignment/>
      <protection/>
    </xf>
    <xf numFmtId="2" fontId="2" fillId="0" borderId="15" xfId="57" applyNumberFormat="1" applyBorder="1">
      <alignment/>
      <protection/>
    </xf>
    <xf numFmtId="2" fontId="2" fillId="0" borderId="14" xfId="57" applyNumberFormat="1" applyFont="1" applyBorder="1" applyAlignment="1">
      <alignment wrapText="1"/>
      <protection/>
    </xf>
    <xf numFmtId="2" fontId="2" fillId="0" borderId="16" xfId="57" applyNumberFormat="1" applyFont="1" applyBorder="1" applyAlignment="1">
      <alignment wrapText="1"/>
      <protection/>
    </xf>
    <xf numFmtId="2" fontId="2" fillId="0" borderId="17" xfId="57" applyNumberFormat="1" applyBorder="1">
      <alignment/>
      <protection/>
    </xf>
    <xf numFmtId="2" fontId="2" fillId="0" borderId="18" xfId="57" applyNumberFormat="1" applyBorder="1">
      <alignment/>
      <protection/>
    </xf>
    <xf numFmtId="2" fontId="2" fillId="0" borderId="0" xfId="57" applyNumberFormat="1" applyFont="1" applyAlignment="1">
      <alignment wrapText="1"/>
      <protection/>
    </xf>
    <xf numFmtId="2" fontId="2" fillId="0" borderId="19" xfId="39" applyNumberFormat="1" applyFont="1" applyBorder="1" applyAlignment="1">
      <alignment wrapText="1"/>
      <protection/>
    </xf>
    <xf numFmtId="2" fontId="23" fillId="0" borderId="19" xfId="39" applyNumberFormat="1" applyFont="1" applyBorder="1" applyAlignment="1">
      <alignment wrapText="1" shrinkToFit="1"/>
      <protection/>
    </xf>
    <xf numFmtId="2" fontId="2" fillId="0" borderId="12" xfId="57" applyNumberFormat="1" applyBorder="1">
      <alignment/>
      <protection/>
    </xf>
    <xf numFmtId="2" fontId="2" fillId="0" borderId="0" xfId="57" applyNumberFormat="1" applyBorder="1" applyAlignment="1">
      <alignment wrapText="1"/>
      <protection/>
    </xf>
    <xf numFmtId="2" fontId="2" fillId="0" borderId="0" xfId="57" applyNumberFormat="1" applyAlignment="1">
      <alignment wrapText="1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7. ΛΑΧΑΝΙΚΑ" xfId="39"/>
    <cellStyle name="Percent" xfId="40"/>
    <cellStyle name="Εισαγωγή" xfId="41"/>
    <cellStyle name="Έλεγχος κελιού" xfId="42"/>
    <cellStyle name="Έμφαση1" xfId="43"/>
    <cellStyle name="Έμφαση2" xfId="44"/>
    <cellStyle name="Έμφαση3" xfId="45"/>
    <cellStyle name="Έμφαση4" xfId="46"/>
    <cellStyle name="Έμφαση5" xfId="47"/>
    <cellStyle name="Έμφαση6" xfId="48"/>
    <cellStyle name="Έξοδος" xfId="49"/>
    <cellStyle name="Επεξηγηματικό κείμενο" xfId="50"/>
    <cellStyle name="Επικεφαλίδα 1" xfId="51"/>
    <cellStyle name="Επικεφαλίδα 2" xfId="52"/>
    <cellStyle name="Επικεφαλίδα 3" xfId="53"/>
    <cellStyle name="Επικεφαλίδα 4" xfId="54"/>
    <cellStyle name="Κακό" xfId="55"/>
    <cellStyle name="Καλό" xfId="56"/>
    <cellStyle name="Κανονικό 2" xfId="57"/>
    <cellStyle name="Ουδέτερο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37">
          <cell r="B37">
            <v>95</v>
          </cell>
          <cell r="C37">
            <v>74.8</v>
          </cell>
          <cell r="D37">
            <v>21.9</v>
          </cell>
          <cell r="E37">
            <v>1.8</v>
          </cell>
          <cell r="F37">
            <v>0.2</v>
          </cell>
          <cell r="G37">
            <v>0.8</v>
          </cell>
          <cell r="H37">
            <v>0</v>
          </cell>
          <cell r="K37">
            <v>67</v>
          </cell>
          <cell r="L37">
            <v>59</v>
          </cell>
          <cell r="M37">
            <v>55</v>
          </cell>
          <cell r="R37">
            <v>1</v>
          </cell>
          <cell r="W37">
            <v>0.15</v>
          </cell>
          <cell r="Y37">
            <v>29</v>
          </cell>
          <cell r="Z37">
            <v>0.4</v>
          </cell>
          <cell r="AD37">
            <v>10</v>
          </cell>
          <cell r="AH37">
            <v>1.894736842105263</v>
          </cell>
          <cell r="AI37">
            <v>7.578947368421052</v>
          </cell>
          <cell r="AJ37">
            <v>92.21052631578948</v>
          </cell>
          <cell r="AK37">
            <v>0</v>
          </cell>
          <cell r="AL37">
            <v>0</v>
          </cell>
        </row>
        <row r="102">
          <cell r="B102">
            <v>7</v>
          </cell>
          <cell r="C102">
            <v>91.4</v>
          </cell>
          <cell r="D102">
            <v>1.6</v>
          </cell>
          <cell r="E102">
            <v>0.3</v>
          </cell>
          <cell r="G102">
            <v>0.1</v>
          </cell>
          <cell r="H102">
            <v>0</v>
          </cell>
          <cell r="I102">
            <v>0</v>
          </cell>
          <cell r="J102">
            <v>1.6</v>
          </cell>
          <cell r="K102">
            <v>7</v>
          </cell>
          <cell r="L102">
            <v>8</v>
          </cell>
          <cell r="M102">
            <v>7</v>
          </cell>
          <cell r="N102">
            <v>3</v>
          </cell>
          <cell r="P102">
            <v>1</v>
          </cell>
          <cell r="Q102">
            <v>130</v>
          </cell>
          <cell r="R102">
            <v>0.1</v>
          </cell>
          <cell r="T102">
            <v>0.03</v>
          </cell>
          <cell r="U102">
            <v>1</v>
          </cell>
          <cell r="W102">
            <v>0.03</v>
          </cell>
          <cell r="X102">
            <v>0.01</v>
          </cell>
          <cell r="Y102">
            <v>12</v>
          </cell>
          <cell r="Z102">
            <v>0.1</v>
          </cell>
          <cell r="AA102">
            <v>0.05</v>
          </cell>
          <cell r="AB102">
            <v>0</v>
          </cell>
          <cell r="AC102">
            <v>13</v>
          </cell>
          <cell r="AD102">
            <v>36</v>
          </cell>
          <cell r="AE102">
            <v>0</v>
          </cell>
          <cell r="AF102">
            <v>0</v>
          </cell>
          <cell r="AH102">
            <v>0</v>
          </cell>
          <cell r="AI102">
            <v>17.142857142857142</v>
          </cell>
          <cell r="AJ102">
            <v>91.42857142857143</v>
          </cell>
          <cell r="AK102">
            <v>0</v>
          </cell>
          <cell r="AL102">
            <v>91.42857142857143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2"/>
  <sheetViews>
    <sheetView tabSelected="1" view="pageLayout" zoomScale="70" zoomScaleNormal="70" zoomScalePageLayoutView="70" workbookViewId="0" topLeftCell="A1">
      <selection activeCell="E30" sqref="E30"/>
    </sheetView>
  </sheetViews>
  <sheetFormatPr defaultColWidth="9.140625" defaultRowHeight="12.75"/>
  <cols>
    <col min="1" max="1" width="25.00390625" style="23" customWidth="1"/>
    <col min="2" max="3" width="10.421875" style="2" customWidth="1"/>
    <col min="4" max="4" width="12.140625" style="2" customWidth="1"/>
    <col min="5" max="5" width="20.7109375" style="2" customWidth="1"/>
    <col min="6" max="8" width="10.421875" style="2" customWidth="1"/>
    <col min="9" max="9" width="13.421875" style="2" customWidth="1"/>
    <col min="10" max="12" width="10.421875" style="2" customWidth="1"/>
    <col min="13" max="13" width="14.57421875" style="2" customWidth="1"/>
    <col min="14" max="14" width="13.7109375" style="2" customWidth="1"/>
    <col min="15" max="15" width="12.140625" style="2" customWidth="1"/>
    <col min="16" max="16" width="15.7109375" style="2" customWidth="1"/>
    <col min="17" max="17" width="12.140625" style="2" customWidth="1"/>
    <col min="18" max="18" width="12.8515625" style="2" customWidth="1"/>
    <col min="19" max="19" width="12.57421875" style="2" customWidth="1"/>
    <col min="20" max="21" width="10.421875" style="2" customWidth="1"/>
    <col min="22" max="22" width="11.8515625" style="2" customWidth="1"/>
    <col min="23" max="16384" width="10.421875" style="2" customWidth="1"/>
  </cols>
  <sheetData>
    <row r="1" spans="1:47" ht="18">
      <c r="A1" s="1" t="s">
        <v>0</v>
      </c>
      <c r="B1" s="1"/>
      <c r="C1" s="1"/>
      <c r="D1" s="1"/>
      <c r="AQ1" s="3"/>
      <c r="AR1" s="3"/>
      <c r="AS1" s="3"/>
      <c r="AT1" s="3"/>
      <c r="AU1" s="3"/>
    </row>
    <row r="2" spans="1:4" ht="18">
      <c r="A2" s="1" t="s">
        <v>1</v>
      </c>
      <c r="B2" s="1"/>
      <c r="C2" s="1"/>
      <c r="D2" s="1"/>
    </row>
    <row r="4" spans="1:47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</row>
    <row r="5" spans="1:23" ht="28.5">
      <c r="A5" s="8" t="s">
        <v>23</v>
      </c>
      <c r="B5" s="9">
        <v>800</v>
      </c>
      <c r="C5" s="9">
        <f>8*'[1]ΣΥΣΤΑΣΗ ΤΡΟΦΙΜΩΝ'!B37</f>
        <v>760</v>
      </c>
      <c r="D5" s="9">
        <f>8*'[1]ΣΥΣΤΑΣΗ ΤΡΟΦΙΜΩΝ'!C37</f>
        <v>598.4</v>
      </c>
      <c r="E5" s="9">
        <f>8*'[1]ΣΥΣΤΑΣΗ ΤΡΟΦΙΜΩΝ'!D37</f>
        <v>175.2</v>
      </c>
      <c r="F5" s="9">
        <f>8*'[1]ΣΥΣΤΑΣΗ ΤΡΟΦΙΜΩΝ'!E37</f>
        <v>14.4</v>
      </c>
      <c r="G5" s="9">
        <f>8*'[1]ΣΥΣΤΑΣΗ ΤΡΟΦΙΜΩΝ'!F37</f>
        <v>1.6</v>
      </c>
      <c r="H5" s="9">
        <f>8*'[1]ΣΥΣΤΑΣΗ ΤΡΟΦΙΜΩΝ'!G37</f>
        <v>6.4</v>
      </c>
      <c r="I5" s="9">
        <f>8*'[1]ΣΥΣΤΑΣΗ ΤΡΟΦΙΜΩΝ'!H37</f>
        <v>0</v>
      </c>
      <c r="J5" s="9" t="s">
        <v>24</v>
      </c>
      <c r="K5" s="9" t="s">
        <v>24</v>
      </c>
      <c r="L5" s="9">
        <f>8*'[1]ΣΥΣΤΑΣΗ ΤΡΟΦΙΜΩΝ'!K37</f>
        <v>536</v>
      </c>
      <c r="M5" s="9">
        <f>8*'[1]ΣΥΣΤΑΣΗ ΤΡΟΦΙΜΩΝ'!L37</f>
        <v>472</v>
      </c>
      <c r="N5" s="9">
        <f>8*'[1]ΣΥΣΤΑΣΗ ΤΡΟΦΙΜΩΝ'!M37</f>
        <v>440</v>
      </c>
      <c r="O5" s="9" t="s">
        <v>24</v>
      </c>
      <c r="P5" s="9" t="s">
        <v>24</v>
      </c>
      <c r="Q5" s="9" t="s">
        <v>24</v>
      </c>
      <c r="R5" s="9" t="s">
        <v>24</v>
      </c>
      <c r="S5" s="9">
        <f>8*'[1]ΣΥΣΤΑΣΗ ΤΡΟΦΙΜΩΝ'!R37</f>
        <v>8</v>
      </c>
      <c r="T5" s="9" t="s">
        <v>24</v>
      </c>
      <c r="U5" s="9" t="s">
        <v>24</v>
      </c>
      <c r="V5" s="9" t="s">
        <v>24</v>
      </c>
      <c r="W5" s="10"/>
    </row>
    <row r="6" spans="1:22" ht="14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ht="14.25">
      <c r="A7" s="11" t="s">
        <v>26</v>
      </c>
      <c r="B7" s="12">
        <v>6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3600</v>
      </c>
      <c r="P7" s="12"/>
      <c r="Q7" s="12">
        <v>2400</v>
      </c>
      <c r="R7" s="12"/>
      <c r="S7" s="12"/>
      <c r="T7" s="12"/>
      <c r="U7" s="12"/>
      <c r="V7" s="13"/>
    </row>
    <row r="8" spans="1:22" ht="28.5">
      <c r="A8" s="11" t="s">
        <v>27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</row>
    <row r="9" spans="1:22" ht="14.25">
      <c r="A9" s="11" t="s">
        <v>28</v>
      </c>
      <c r="B9" s="12">
        <v>60</v>
      </c>
      <c r="C9" s="12">
        <f>0.6*'[1]ΣΥΣΤΑΣΗ ΤΡΟΦΙΜΩΝ'!B102</f>
        <v>4.2</v>
      </c>
      <c r="D9" s="12">
        <f>0.6*'[1]ΣΥΣΤΑΣΗ ΤΡΟΦΙΜΩΝ'!C102</f>
        <v>54.84</v>
      </c>
      <c r="E9" s="12">
        <f>0.6*'[1]ΣΥΣΤΑΣΗ ΤΡΟΦΙΜΩΝ'!D102</f>
        <v>0.96</v>
      </c>
      <c r="F9" s="12">
        <f>0.6*'[1]ΣΥΣΤΑΣΗ ΤΡΟΦΙΜΩΝ'!E102</f>
        <v>0.18</v>
      </c>
      <c r="G9" s="12" t="s">
        <v>29</v>
      </c>
      <c r="H9" s="12">
        <f>0.6*'[1]ΣΥΣΤΑΣΗ ΤΡΟΦΙΜΩΝ'!G102</f>
        <v>0.06</v>
      </c>
      <c r="I9" s="12">
        <f>0.6*'[1]ΣΥΣΤΑΣΗ ΤΡΟΦΙΜΩΝ'!H102</f>
        <v>0</v>
      </c>
      <c r="J9" s="12">
        <f>0.6*'[1]ΣΥΣΤΑΣΗ ΤΡΟΦΙΜΩΝ'!I102</f>
        <v>0</v>
      </c>
      <c r="K9" s="12">
        <f>0.6*'[1]ΣΥΣΤΑΣΗ ΤΡΟΦΙΜΩΝ'!J102</f>
        <v>0.96</v>
      </c>
      <c r="L9" s="12">
        <f>0.6*'[1]ΣΥΣΤΑΣΗ ΤΡΟΦΙΜΩΝ'!K102</f>
        <v>4.2</v>
      </c>
      <c r="M9" s="12">
        <f>0.6*'[1]ΣΥΣΤΑΣΗ ΤΡΟΦΙΜΩΝ'!L102</f>
        <v>4.8</v>
      </c>
      <c r="N9" s="12">
        <f>0.6*'[1]ΣΥΣΤΑΣΗ ΤΡΟΦΙΜΩΝ'!M102</f>
        <v>4.2</v>
      </c>
      <c r="O9" s="12">
        <f>0.6*'[1]ΣΥΣΤΑΣΗ ΤΡΟΦΙΜΩΝ'!N102</f>
        <v>1.7999999999999998</v>
      </c>
      <c r="P9" s="12" t="s">
        <v>29</v>
      </c>
      <c r="Q9" s="12">
        <f>0.6*'[1]ΣΥΣΤΑΣΗ ΤΡΟΦΙΜΩΝ'!P102</f>
        <v>0.6</v>
      </c>
      <c r="R9" s="12">
        <f>0.6*'[1]ΣΥΣΤΑΣΗ ΤΡΟΦΙΜΩΝ'!Q102</f>
        <v>78</v>
      </c>
      <c r="S9" s="12">
        <f>0.6*'[1]ΣΥΣΤΑΣΗ ΤΡΟΦΙΜΩΝ'!R102</f>
        <v>0.06</v>
      </c>
      <c r="T9" s="12" t="s">
        <v>29</v>
      </c>
      <c r="U9" s="12">
        <f>0.6*'[1]ΣΥΣΤΑΣΗ ΤΡΟΦΙΜΩΝ'!T102</f>
        <v>0.018</v>
      </c>
      <c r="V9" s="13">
        <f>0.6*'[1]ΣΥΣΤΑΣΗ ΤΡΟΦΙΜΩΝ'!U102</f>
        <v>0.6</v>
      </c>
    </row>
    <row r="10" spans="1:22" ht="14.25">
      <c r="A10" s="14" t="s">
        <v>30</v>
      </c>
      <c r="B10" s="12">
        <f>SUM(B5:B9)+145-395</f>
        <v>616</v>
      </c>
      <c r="C10" s="12">
        <f>SUM(C5:C9)+145*9</f>
        <v>2069.2</v>
      </c>
      <c r="D10" s="12">
        <f>SUM(D5:D9)-395</f>
        <v>258.24</v>
      </c>
      <c r="E10" s="12">
        <f>SUM(E5:E9)</f>
        <v>176.16</v>
      </c>
      <c r="F10" s="12">
        <f>SUM(F5:F9)</f>
        <v>14.58</v>
      </c>
      <c r="G10" s="12">
        <f>SUM(G5:G9)+145</f>
        <v>146.6</v>
      </c>
      <c r="H10" s="12">
        <f aca="true" t="shared" si="0" ref="H10:V10">SUM(H5:H9)</f>
        <v>6.46</v>
      </c>
      <c r="I10" s="12">
        <f t="shared" si="0"/>
        <v>0</v>
      </c>
      <c r="J10" s="12">
        <f t="shared" si="0"/>
        <v>0</v>
      </c>
      <c r="K10" s="12">
        <f t="shared" si="0"/>
        <v>0.96</v>
      </c>
      <c r="L10" s="12">
        <f t="shared" si="0"/>
        <v>540.2</v>
      </c>
      <c r="M10" s="12">
        <f t="shared" si="0"/>
        <v>476.8</v>
      </c>
      <c r="N10" s="12">
        <f t="shared" si="0"/>
        <v>444.2</v>
      </c>
      <c r="O10" s="12">
        <f t="shared" si="0"/>
        <v>3601.8</v>
      </c>
      <c r="P10" s="12">
        <f t="shared" si="0"/>
        <v>0</v>
      </c>
      <c r="Q10" s="12">
        <f t="shared" si="0"/>
        <v>2400.6</v>
      </c>
      <c r="R10" s="12">
        <f t="shared" si="0"/>
        <v>78</v>
      </c>
      <c r="S10" s="12">
        <f t="shared" si="0"/>
        <v>8.06</v>
      </c>
      <c r="T10" s="12">
        <f t="shared" si="0"/>
        <v>0</v>
      </c>
      <c r="U10" s="12">
        <f t="shared" si="0"/>
        <v>0.018</v>
      </c>
      <c r="V10" s="13">
        <f t="shared" si="0"/>
        <v>0.6</v>
      </c>
    </row>
    <row r="11" spans="1:22" ht="28.5">
      <c r="A11" s="15" t="s">
        <v>31</v>
      </c>
      <c r="B11" s="16">
        <v>100</v>
      </c>
      <c r="C11" s="16">
        <f aca="true" t="shared" si="1" ref="C11:V11">100*C10/$B$10</f>
        <v>335.9090909090909</v>
      </c>
      <c r="D11" s="16">
        <f t="shared" si="1"/>
        <v>41.922077922077925</v>
      </c>
      <c r="E11" s="16">
        <f t="shared" si="1"/>
        <v>28.5974025974026</v>
      </c>
      <c r="F11" s="16">
        <f t="shared" si="1"/>
        <v>2.366883116883117</v>
      </c>
      <c r="G11" s="16">
        <f t="shared" si="1"/>
        <v>23.7987012987013</v>
      </c>
      <c r="H11" s="16">
        <f t="shared" si="1"/>
        <v>1.0487012987012987</v>
      </c>
      <c r="I11" s="16">
        <f t="shared" si="1"/>
        <v>0</v>
      </c>
      <c r="J11" s="16">
        <f t="shared" si="1"/>
        <v>0</v>
      </c>
      <c r="K11" s="16">
        <f t="shared" si="1"/>
        <v>0.15584415584415584</v>
      </c>
      <c r="L11" s="16">
        <f t="shared" si="1"/>
        <v>87.69480519480521</v>
      </c>
      <c r="M11" s="16">
        <f t="shared" si="1"/>
        <v>77.40259740259741</v>
      </c>
      <c r="N11" s="16">
        <f t="shared" si="1"/>
        <v>72.1103896103896</v>
      </c>
      <c r="O11" s="16">
        <f t="shared" si="1"/>
        <v>584.7077922077922</v>
      </c>
      <c r="P11" s="16">
        <f t="shared" si="1"/>
        <v>0</v>
      </c>
      <c r="Q11" s="16">
        <f t="shared" si="1"/>
        <v>389.7077922077922</v>
      </c>
      <c r="R11" s="16">
        <f t="shared" si="1"/>
        <v>12.662337662337663</v>
      </c>
      <c r="S11" s="16">
        <f t="shared" si="1"/>
        <v>1.3084415584415585</v>
      </c>
      <c r="T11" s="16">
        <f t="shared" si="1"/>
        <v>0</v>
      </c>
      <c r="U11" s="16">
        <f t="shared" si="1"/>
        <v>0.0029220779220779218</v>
      </c>
      <c r="V11" s="17">
        <f t="shared" si="1"/>
        <v>0.09740259740259741</v>
      </c>
    </row>
    <row r="14" ht="14.25">
      <c r="A14" s="18"/>
    </row>
    <row r="15" spans="1:47" ht="45">
      <c r="A15" s="19"/>
      <c r="B15" s="20" t="s">
        <v>32</v>
      </c>
      <c r="C15" s="5" t="s">
        <v>33</v>
      </c>
      <c r="D15" s="5" t="s">
        <v>34</v>
      </c>
      <c r="E15" s="5" t="s">
        <v>35</v>
      </c>
      <c r="F15" s="5" t="s">
        <v>36</v>
      </c>
      <c r="G15" s="5" t="s">
        <v>37</v>
      </c>
      <c r="H15" s="5" t="s">
        <v>38</v>
      </c>
      <c r="I15" s="5" t="s">
        <v>39</v>
      </c>
      <c r="J15" s="5" t="s">
        <v>40</v>
      </c>
      <c r="K15" s="5" t="s">
        <v>41</v>
      </c>
      <c r="L15" s="5" t="s">
        <v>42</v>
      </c>
      <c r="M15" s="5" t="s">
        <v>43</v>
      </c>
      <c r="N15" s="5" t="s">
        <v>44</v>
      </c>
      <c r="O15" s="5" t="s">
        <v>45</v>
      </c>
      <c r="P15" s="5" t="s">
        <v>46</v>
      </c>
      <c r="Q15" s="5" t="s">
        <v>47</v>
      </c>
      <c r="R15" s="5" t="s">
        <v>48</v>
      </c>
      <c r="S15" s="5" t="s">
        <v>49</v>
      </c>
      <c r="T15" s="5" t="s">
        <v>50</v>
      </c>
      <c r="U15" s="6" t="s">
        <v>51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21" ht="28.5">
      <c r="A16" s="8" t="s">
        <v>23</v>
      </c>
      <c r="B16" s="9" t="s">
        <v>24</v>
      </c>
      <c r="C16" s="9">
        <f>8*'[1]ΣΥΣΤΑΣΗ ΤΡΟΦΙΜΩΝ'!W37*0.8</f>
        <v>0.96</v>
      </c>
      <c r="D16" s="9" t="s">
        <v>24</v>
      </c>
      <c r="E16" s="9">
        <f>8*'[1]ΣΥΣΤΑΣΗ ΤΡΟΦΙΜΩΝ'!Y37*0.8</f>
        <v>185.60000000000002</v>
      </c>
      <c r="F16" s="9">
        <f>8*'[1]ΣΥΣΤΑΣΗ ΤΡΟΦΙΜΩΝ'!Z37*0.95</f>
        <v>3.04</v>
      </c>
      <c r="G16" s="9" t="s">
        <v>24</v>
      </c>
      <c r="H16" s="9" t="s">
        <v>24</v>
      </c>
      <c r="I16" s="9" t="s">
        <v>24</v>
      </c>
      <c r="J16" s="9">
        <f>8*'[1]ΣΥΣΤΑΣΗ ΤΡΟΦΙΜΩΝ'!AD37*0.8</f>
        <v>64</v>
      </c>
      <c r="K16" s="9" t="s">
        <v>24</v>
      </c>
      <c r="L16" s="9" t="s">
        <v>24</v>
      </c>
      <c r="M16" s="9" t="s">
        <v>24</v>
      </c>
      <c r="N16" s="9">
        <f>'[1]ΣΥΣΤΑΣΗ ΤΡΟΦΙΜΩΝ'!AH37</f>
        <v>1.894736842105263</v>
      </c>
      <c r="O16" s="9">
        <f>'[1]ΣΥΣΤΑΣΗ ΤΡΟΦΙΜΩΝ'!AI37</f>
        <v>7.578947368421052</v>
      </c>
      <c r="P16" s="9">
        <f>'[1]ΣΥΣΤΑΣΗ ΤΡΟΦΙΜΩΝ'!AJ37</f>
        <v>92.21052631578948</v>
      </c>
      <c r="Q16" s="9">
        <f>'[1]ΣΥΣΤΑΣΗ ΤΡΟΦΙΜΩΝ'!AK37</f>
        <v>0</v>
      </c>
      <c r="R16" s="9">
        <f>'[1]ΣΥΣΤΑΣΗ ΤΡΟΦΙΜΩΝ'!AL37</f>
        <v>0</v>
      </c>
      <c r="S16" s="9" t="s">
        <v>24</v>
      </c>
      <c r="T16" s="9" t="s">
        <v>24</v>
      </c>
      <c r="U16" s="21" t="s">
        <v>24</v>
      </c>
    </row>
    <row r="17" spans="1:21" ht="14.25">
      <c r="A17" s="11" t="s">
        <v>25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3"/>
    </row>
    <row r="18" spans="1:21" ht="14.25">
      <c r="A18" s="11" t="s">
        <v>26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3"/>
    </row>
    <row r="19" spans="1:21" ht="28.5">
      <c r="A19" s="11" t="s">
        <v>27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3"/>
    </row>
    <row r="20" spans="1:21" ht="14.25">
      <c r="A20" s="11" t="s">
        <v>28</v>
      </c>
      <c r="B20" s="12" t="s">
        <v>52</v>
      </c>
      <c r="C20" s="12">
        <f>0.6*'[1]ΣΥΣΤΑΣΗ ΤΡΟΦΙΜΩΝ'!W102</f>
        <v>0.018</v>
      </c>
      <c r="D20" s="12">
        <f>0.6*'[1]ΣΥΣΤΑΣΗ ΤΡΟΦΙΜΩΝ'!X102</f>
        <v>0.006</v>
      </c>
      <c r="E20" s="12">
        <f>0.6*'[1]ΣΥΣΤΑΣΗ ΤΡΟΦΙΜΩΝ'!Y102</f>
        <v>7.199999999999999</v>
      </c>
      <c r="F20" s="12">
        <f>0.6*'[1]ΣΥΣΤΑΣΗ ΤΡΟΦΙΜΩΝ'!Z102</f>
        <v>0.06</v>
      </c>
      <c r="G20" s="12">
        <f>0.6*'[1]ΣΥΣΤΑΣΗ ΤΡΟΦΙΜΩΝ'!AA102</f>
        <v>0.03</v>
      </c>
      <c r="H20" s="12">
        <f>0.6*'[1]ΣΥΣΤΑΣΗ ΤΡΟΦΙΜΩΝ'!AB102</f>
        <v>0</v>
      </c>
      <c r="I20" s="12">
        <f>0.6*'[1]ΣΥΣΤΑΣΗ ΤΡΟΦΙΜΩΝ'!AC102</f>
        <v>7.8</v>
      </c>
      <c r="J20" s="12">
        <f>0.6*'[1]ΣΥΣΤΑΣΗ ΤΡΟΦΙΜΩΝ'!AD102</f>
        <v>21.599999999999998</v>
      </c>
      <c r="K20" s="12">
        <f>0.6*'[1]ΣΥΣΤΑΣΗ ΤΡΟΦΙΜΩΝ'!AE102</f>
        <v>0</v>
      </c>
      <c r="L20" s="12">
        <f>0.6*'[1]ΣΥΣΤΑΣΗ ΤΡΟΦΙΜΩΝ'!AF102</f>
        <v>0</v>
      </c>
      <c r="M20" s="12" t="s">
        <v>52</v>
      </c>
      <c r="N20" s="12">
        <f>'[1]ΣΥΣΤΑΣΗ ΤΡΟΦΙΜΩΝ'!AH102</f>
        <v>0</v>
      </c>
      <c r="O20" s="12">
        <f>'[1]ΣΥΣΤΑΣΗ ΤΡΟΦΙΜΩΝ'!AI102</f>
        <v>17.142857142857142</v>
      </c>
      <c r="P20" s="12">
        <f>'[1]ΣΥΣΤΑΣΗ ΤΡΟΦΙΜΩΝ'!AJ102</f>
        <v>91.42857142857143</v>
      </c>
      <c r="Q20" s="12">
        <f>'[1]ΣΥΣΤΑΣΗ ΤΡΟΦΙΜΩΝ'!AK102</f>
        <v>0</v>
      </c>
      <c r="R20" s="12">
        <f>'[1]ΣΥΣΤΑΣΗ ΤΡΟΦΙΜΩΝ'!AL102</f>
        <v>91.42857142857143</v>
      </c>
      <c r="S20" s="12" t="s">
        <v>29</v>
      </c>
      <c r="T20" s="12" t="s">
        <v>29</v>
      </c>
      <c r="U20" s="13" t="s">
        <v>29</v>
      </c>
    </row>
    <row r="21" spans="1:21" ht="14.25">
      <c r="A21" s="14" t="s">
        <v>30</v>
      </c>
      <c r="B21" s="12">
        <f aca="true" t="shared" si="2" ref="B21:M21">SUM(B16:B20)</f>
        <v>0</v>
      </c>
      <c r="C21" s="12">
        <f t="shared" si="2"/>
        <v>0.978</v>
      </c>
      <c r="D21" s="12">
        <f t="shared" si="2"/>
        <v>0.006</v>
      </c>
      <c r="E21" s="12">
        <f t="shared" si="2"/>
        <v>192.8</v>
      </c>
      <c r="F21" s="12">
        <f t="shared" si="2"/>
        <v>3.1</v>
      </c>
      <c r="G21" s="12">
        <f t="shared" si="2"/>
        <v>0.03</v>
      </c>
      <c r="H21" s="12">
        <f t="shared" si="2"/>
        <v>0</v>
      </c>
      <c r="I21" s="12">
        <f t="shared" si="2"/>
        <v>7.8</v>
      </c>
      <c r="J21" s="12">
        <f t="shared" si="2"/>
        <v>85.6</v>
      </c>
      <c r="K21" s="12">
        <f t="shared" si="2"/>
        <v>0</v>
      </c>
      <c r="L21" s="12">
        <f t="shared" si="2"/>
        <v>0</v>
      </c>
      <c r="M21" s="12">
        <f t="shared" si="2"/>
        <v>0</v>
      </c>
      <c r="N21" s="22">
        <f>9*G10*100/C10</f>
        <v>63.76377343901025</v>
      </c>
      <c r="O21" s="22">
        <f>4*F10*100/C10</f>
        <v>2.8184805722018176</v>
      </c>
      <c r="P21" s="22">
        <f>4*E10*100/C10</f>
        <v>34.05374057606805</v>
      </c>
      <c r="Q21" s="12">
        <f>9*S21*100/C10</f>
        <v>0</v>
      </c>
      <c r="R21" s="12">
        <f>4*K10*100/C10</f>
        <v>0.1855789677169921</v>
      </c>
      <c r="S21" s="12">
        <f>SUM(S16:S20)</f>
        <v>0</v>
      </c>
      <c r="T21" s="12">
        <f>SUM(T16:T20)</f>
        <v>0</v>
      </c>
      <c r="U21" s="13">
        <f>SUM(U16:U20)</f>
        <v>0</v>
      </c>
    </row>
    <row r="22" spans="1:21" ht="28.5">
      <c r="A22" s="15" t="s">
        <v>31</v>
      </c>
      <c r="B22" s="16">
        <f aca="true" t="shared" si="3" ref="B22:M22">100*B21/$B$10</f>
        <v>0</v>
      </c>
      <c r="C22" s="16">
        <f t="shared" si="3"/>
        <v>0.15876623376623375</v>
      </c>
      <c r="D22" s="16">
        <f t="shared" si="3"/>
        <v>0.000974025974025974</v>
      </c>
      <c r="E22" s="16">
        <f t="shared" si="3"/>
        <v>31.2987012987013</v>
      </c>
      <c r="F22" s="16">
        <f t="shared" si="3"/>
        <v>0.5032467532467533</v>
      </c>
      <c r="G22" s="16">
        <f t="shared" si="3"/>
        <v>0.00487012987012987</v>
      </c>
      <c r="H22" s="16">
        <f t="shared" si="3"/>
        <v>0</v>
      </c>
      <c r="I22" s="16">
        <f t="shared" si="3"/>
        <v>1.2662337662337662</v>
      </c>
      <c r="J22" s="16">
        <f t="shared" si="3"/>
        <v>13.896103896103897</v>
      </c>
      <c r="K22" s="16">
        <f t="shared" si="3"/>
        <v>0</v>
      </c>
      <c r="L22" s="16">
        <f t="shared" si="3"/>
        <v>0</v>
      </c>
      <c r="M22" s="16">
        <f t="shared" si="3"/>
        <v>0</v>
      </c>
      <c r="N22" s="16"/>
      <c r="O22" s="16"/>
      <c r="P22" s="16"/>
      <c r="Q22" s="16"/>
      <c r="R22" s="16"/>
      <c r="S22" s="16">
        <f>100*S21/$B$10</f>
        <v>0</v>
      </c>
      <c r="T22" s="16">
        <f>100*T21/$B$10</f>
        <v>0</v>
      </c>
      <c r="U22" s="17">
        <f>100*U21/$B$10</f>
        <v>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&amp;C124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4" sqref="M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2011-08-03T04:04:06Z</dcterms:created>
  <dcterms:modified xsi:type="dcterms:W3CDTF">2011-08-03T04:05:48Z</dcterms:modified>
  <cp:category/>
  <cp:version/>
  <cp:contentType/>
  <cp:contentStatus/>
</cp:coreProperties>
</file>