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50" windowWidth="13995" windowHeight="7425" activeTab="0"/>
  </bookViews>
  <sheets>
    <sheet name="Πουρέκια με αναρή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<sst xmlns="http://schemas.openxmlformats.org/spreadsheetml/2006/main" count="83" uniqueCount="55">
  <si>
    <t>ΠΟΥΡΕΚΙΑ ΜΕ ΑΝΑΡΗ</t>
  </si>
  <si>
    <t>Τρόπος παρασκευής: τηγάνισμα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</si>
  <si>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</si>
  <si>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</si>
  <si>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</si>
  <si>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</si>
  <si>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</si>
  <si>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</si>
  <si>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</si>
  <si>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</si>
  <si>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</si>
  <si>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</si>
  <si>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</si>
  <si>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</si>
  <si>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</si>
  <si>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</si>
  <si>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</si>
  <si>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</si>
  <si>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</si>
  <si>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</si>
  <si>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</si>
  <si>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</si>
  <si>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</si>
  <si>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1/2 κιλό αλεύρι χωριάτικο</t>
  </si>
  <si>
    <t>1,5 φλιτζ νερό</t>
  </si>
  <si>
    <t>1/5 φλιτζ λάδι (φυστικέλαιο)</t>
  </si>
  <si>
    <t>λίγο αλάτι</t>
  </si>
  <si>
    <t>μισό κιλό αναρή φρέσκια ανάλατη</t>
  </si>
  <si>
    <t>-</t>
  </si>
  <si>
    <t>λίγη κανέλα</t>
  </si>
  <si>
    <t>2-3 κ.σ. ζάχαρη</t>
  </si>
  <si>
    <t>λίγο ροδόσταγμα</t>
  </si>
  <si>
    <t>ζάχαρη άχνη</t>
  </si>
  <si>
    <t>ΣΥΝΟΛΟ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</si>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</sst>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56" applyAlignment="1">
      <alignment wrapText="1"/>
      <protection/>
    </xf>
    <xf numFmtId="0" fontId="0" fillId="0" borderId="0" xfId="56">
      <alignment/>
      <protection/>
    </xf>
    <xf numFmtId="2" fontId="0" fillId="0" borderId="0" xfId="0" applyNumberFormat="1" applyFont="1" applyAlignment="1">
      <alignment/>
    </xf>
    <xf numFmtId="2" fontId="19" fillId="0" borderId="10" xfId="0" applyNumberFormat="1" applyFont="1" applyBorder="1" applyAlignment="1">
      <alignment wrapText="1" shrinkToFit="1"/>
    </xf>
    <xf numFmtId="2" fontId="19" fillId="0" borderId="11" xfId="0" applyNumberFormat="1" applyFont="1" applyBorder="1" applyAlignment="1">
      <alignment wrapText="1" shrinkToFit="1"/>
    </xf>
    <xf numFmtId="2" fontId="19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0" xfId="56" applyNumberFormat="1">
      <alignment/>
      <protection/>
    </xf>
    <xf numFmtId="2" fontId="0" fillId="0" borderId="18" xfId="0" applyNumberFormat="1" applyFont="1" applyBorder="1" applyAlignment="1">
      <alignment wrapText="1"/>
    </xf>
    <xf numFmtId="2" fontId="19" fillId="0" borderId="18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  <xf numFmtId="0" fontId="0" fillId="0" borderId="0" xfId="56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6">
          <cell r="B6">
            <v>359.8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3.501945525291829</v>
          </cell>
          <cell r="AI6">
            <v>12.784880489160644</v>
          </cell>
          <cell r="AJ6">
            <v>83.71317398554753</v>
          </cell>
          <cell r="AK6">
            <v>0.500277932184547</v>
          </cell>
          <cell r="AL6">
            <v>1.556420233463035</v>
          </cell>
          <cell r="AM6">
            <v>0.2</v>
          </cell>
          <cell r="AN6">
            <v>0.1</v>
          </cell>
          <cell r="AO6">
            <v>0.6</v>
          </cell>
        </row>
        <row r="9">
          <cell r="B9">
            <v>256.1</v>
          </cell>
          <cell r="C9">
            <v>65</v>
          </cell>
          <cell r="D9">
            <v>3</v>
          </cell>
          <cell r="E9">
            <v>11.3</v>
          </cell>
          <cell r="F9">
            <v>22.1</v>
          </cell>
          <cell r="H9">
            <v>3</v>
          </cell>
          <cell r="K9">
            <v>123</v>
          </cell>
          <cell r="L9">
            <v>154.3</v>
          </cell>
          <cell r="M9">
            <v>15.5</v>
          </cell>
          <cell r="N9">
            <v>234</v>
          </cell>
          <cell r="O9" t="str">
            <v>tr</v>
          </cell>
          <cell r="P9">
            <v>346.8</v>
          </cell>
          <cell r="Q9">
            <v>154.3</v>
          </cell>
          <cell r="R9">
            <v>0.14</v>
          </cell>
          <cell r="S9">
            <v>0.34</v>
          </cell>
          <cell r="T9">
            <v>0.03</v>
          </cell>
          <cell r="AH9">
            <v>77.66497461928934</v>
          </cell>
          <cell r="AI9">
            <v>17.64935572042171</v>
          </cell>
          <cell r="AJ9">
            <v>4.68566966028895</v>
          </cell>
          <cell r="AK9">
            <v>0</v>
          </cell>
          <cell r="AL9">
            <v>0</v>
          </cell>
        </row>
        <row r="27">
          <cell r="B27">
            <v>420</v>
          </cell>
          <cell r="C27" t="str">
            <v>tr</v>
          </cell>
          <cell r="D27">
            <v>105</v>
          </cell>
          <cell r="E27" t="str">
            <v>tr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105</v>
          </cell>
          <cell r="K27">
            <v>2</v>
          </cell>
          <cell r="L27" t="str">
            <v>tr</v>
          </cell>
          <cell r="M27" t="str">
            <v>tr</v>
          </cell>
          <cell r="P27" t="str">
            <v>tr</v>
          </cell>
          <cell r="Q27">
            <v>2</v>
          </cell>
          <cell r="R27" t="str">
            <v>tr</v>
          </cell>
          <cell r="S27">
            <v>0.2</v>
          </cell>
          <cell r="T27">
            <v>0.02</v>
          </cell>
          <cell r="U27" t="str">
            <v>tr</v>
          </cell>
          <cell r="V27" t="str">
            <v>tr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100</v>
          </cell>
          <cell r="AK27">
            <v>0</v>
          </cell>
          <cell r="AL27">
            <v>100</v>
          </cell>
          <cell r="AM27">
            <v>0</v>
          </cell>
          <cell r="AN27">
            <v>0</v>
          </cell>
          <cell r="AO27">
            <v>0</v>
          </cell>
        </row>
        <row r="98">
          <cell r="B98">
            <v>899</v>
          </cell>
          <cell r="C98" t="str">
            <v>tr</v>
          </cell>
          <cell r="D98">
            <v>0</v>
          </cell>
          <cell r="E98" t="str">
            <v>tr</v>
          </cell>
          <cell r="F98">
            <v>99.9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str">
            <v>tr</v>
          </cell>
          <cell r="L98" t="str">
            <v>tr</v>
          </cell>
          <cell r="M98" t="str">
            <v>tr</v>
          </cell>
          <cell r="N98" t="str">
            <v>tr</v>
          </cell>
          <cell r="O98" t="str">
            <v>tr</v>
          </cell>
          <cell r="P98" t="str">
            <v>tr</v>
          </cell>
          <cell r="Q98" t="str">
            <v>tr</v>
          </cell>
          <cell r="R98" t="str">
            <v>tr</v>
          </cell>
          <cell r="S98" t="str">
            <v>tr</v>
          </cell>
          <cell r="T98" t="str">
            <v>tr</v>
          </cell>
          <cell r="U98" t="str">
            <v>tr</v>
          </cell>
          <cell r="V98" t="str">
            <v>n</v>
          </cell>
          <cell r="W98" t="str">
            <v>tr</v>
          </cell>
          <cell r="X98" t="str">
            <v>tr</v>
          </cell>
          <cell r="Y98" t="str">
            <v>tr</v>
          </cell>
          <cell r="Z98" t="str">
            <v>tr</v>
          </cell>
          <cell r="AA98" t="str">
            <v>tr</v>
          </cell>
          <cell r="AB98">
            <v>0</v>
          </cell>
          <cell r="AC98" t="str">
            <v>tr</v>
          </cell>
          <cell r="AD98">
            <v>0</v>
          </cell>
          <cell r="AE98">
            <v>0</v>
          </cell>
          <cell r="AF98">
            <v>0</v>
          </cell>
          <cell r="AG98">
            <v>15.16</v>
          </cell>
          <cell r="AH98">
            <v>100.0111234705228</v>
          </cell>
          <cell r="AJ98">
            <v>0</v>
          </cell>
          <cell r="AK98">
            <v>18.82091212458287</v>
          </cell>
          <cell r="AL98">
            <v>0</v>
          </cell>
          <cell r="AM98">
            <v>18.8</v>
          </cell>
          <cell r="AN98">
            <v>47.8</v>
          </cell>
          <cell r="AO98">
            <v>28.5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0"/>
  <sheetViews>
    <sheetView tabSelected="1" view="pageLayout" zoomScale="55" zoomScaleNormal="55" zoomScalePageLayoutView="55" workbookViewId="0" topLeftCell="A1">
      <selection activeCell="F9" sqref="F9"/>
    </sheetView>
  </sheetViews>
  <sheetFormatPr defaultColWidth="9.140625" defaultRowHeight="15"/>
  <cols>
    <col min="1" max="1" width="25.7109375" style="21" customWidth="1"/>
    <col min="2" max="3" width="9.140625" style="2" customWidth="1"/>
    <col min="4" max="4" width="10.8515625" style="2" customWidth="1"/>
    <col min="5" max="5" width="16.00390625" style="2" customWidth="1"/>
    <col min="6" max="8" width="9.140625" style="2" customWidth="1"/>
    <col min="9" max="9" width="11.28125" style="2" customWidth="1"/>
    <col min="10" max="12" width="9.140625" style="2" customWidth="1"/>
    <col min="13" max="13" width="12.140625" style="2" customWidth="1"/>
    <col min="14" max="14" width="11.8515625" style="2" customWidth="1"/>
    <col min="15" max="15" width="9.140625" style="2" customWidth="1"/>
    <col min="16" max="16" width="13.28125" style="2" customWidth="1"/>
    <col min="17" max="17" width="10.8515625" style="2" customWidth="1"/>
    <col min="18" max="18" width="11.57421875" style="2" customWidth="1"/>
    <col min="19" max="19" width="10.57421875" style="2" customWidth="1"/>
    <col min="20" max="21" width="9.140625" style="2" customWidth="1"/>
    <col min="22" max="22" width="10.8515625" style="2" customWidth="1"/>
    <col min="23" max="16384" width="9.140625" style="2" customWidth="1"/>
  </cols>
  <sheetData>
    <row r="1" spans="1:47" ht="14.25">
      <c r="A1" s="1" t="s">
        <v>0</v>
      </c>
      <c r="B1" s="1"/>
      <c r="C1" s="1"/>
      <c r="D1" s="1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ht="14.25">
      <c r="A2" s="1" t="s">
        <v>1</v>
      </c>
      <c r="B2" s="1"/>
      <c r="C2" s="1"/>
      <c r="D2" s="1"/>
    </row>
    <row r="4" spans="1:22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</row>
    <row r="5" spans="1:22" ht="14.25">
      <c r="A5" s="7" t="s">
        <v>23</v>
      </c>
      <c r="B5" s="8">
        <v>500</v>
      </c>
      <c r="C5" s="8">
        <f>5*'[1]ΣΥΣΤΑΣΗ ΤΡΟΦΙΜΩΝ'!B6</f>
        <v>1799</v>
      </c>
      <c r="D5" s="8">
        <f>5*'[1]ΣΥΣΤΑΣΗ ΤΡΟΦΙΜΩΝ'!C6</f>
        <v>70</v>
      </c>
      <c r="E5" s="8">
        <f>5*'[1]ΣΥΣΤΑΣΗ ΤΡΟΦΙΜΩΝ'!D6</f>
        <v>376.5</v>
      </c>
      <c r="F5" s="8">
        <f>5*'[1]ΣΥΣΤΑΣΗ ΤΡΟΦΙΜΩΝ'!E6</f>
        <v>57.5</v>
      </c>
      <c r="G5" s="8">
        <f>5*'[1]ΣΥΣΤΑΣΗ ΤΡΟΦΙΜΩΝ'!F6</f>
        <v>7</v>
      </c>
      <c r="H5" s="8">
        <f>5*'[1]ΣΥΣΤΑΣΗ ΤΡΟΦΙΜΩΝ'!G6</f>
        <v>18.5</v>
      </c>
      <c r="I5" s="8">
        <f>5*'[1]ΣΥΣΤΑΣΗ ΤΡΟΦΙΜΩΝ'!H6</f>
        <v>0</v>
      </c>
      <c r="J5" s="8">
        <f>5*'[1]ΣΥΣΤΑΣΗ ΤΡΟΦΙΜΩΝ'!I6</f>
        <v>369.5</v>
      </c>
      <c r="K5" s="8">
        <f>5*'[1]ΣΥΣΤΑΣΗ ΤΡΟΦΙΜΩΝ'!J6</f>
        <v>7</v>
      </c>
      <c r="L5" s="8">
        <f>5*'[1]ΣΥΣΤΑΣΗ ΤΡΟΦΙΜΩΝ'!K6</f>
        <v>75</v>
      </c>
      <c r="M5" s="8">
        <f>5*'[1]ΣΥΣΤΑΣΗ ΤΡΟΦΙΜΩΝ'!L6</f>
        <v>600</v>
      </c>
      <c r="N5" s="8">
        <f>5*'[1]ΣΥΣΤΑΣΗ ΤΡΟΦΙΜΩΝ'!M6</f>
        <v>155</v>
      </c>
      <c r="O5" s="8">
        <f>5*'[1]ΣΥΣΤΑΣΗ ΤΡΟΦΙΜΩΝ'!N6</f>
        <v>0</v>
      </c>
      <c r="P5" s="8">
        <f>5*'[1]ΣΥΣΤΑΣΗ ΤΡΟΦΙΜΩΝ'!O6</f>
        <v>0</v>
      </c>
      <c r="Q5" s="8">
        <f>5*'[1]ΣΥΣΤΑΣΗ ΤΡΟΦΙΜΩΝ'!P6</f>
        <v>15</v>
      </c>
      <c r="R5" s="8">
        <f>5*'[1]ΣΥΣΤΑΣΗ ΤΡΟΦΙΜΩΝ'!Q6</f>
        <v>650</v>
      </c>
      <c r="S5" s="8">
        <f>5*'[1]ΣΥΣΤΑΣΗ ΤΡΟΦΙΜΩΝ'!R6</f>
        <v>7.5</v>
      </c>
      <c r="T5" s="8">
        <f>5*'[1]ΣΥΣΤΑΣΗ ΤΡΟΦΙΜΩΝ'!S6</f>
        <v>4.5</v>
      </c>
      <c r="U5" s="8">
        <f>5*'[1]ΣΥΣΤΑΣΗ ΤΡΟΦΙΜΩΝ'!T6</f>
        <v>0.8999999999999999</v>
      </c>
      <c r="V5" s="9">
        <f>5*'[1]ΣΥΣΤΑΣΗ ΤΡΟΦΙΜΩΝ'!U6</f>
        <v>210</v>
      </c>
    </row>
    <row r="6" spans="1:22" ht="14.25">
      <c r="A6" s="10" t="s">
        <v>24</v>
      </c>
      <c r="B6" s="11">
        <v>360</v>
      </c>
      <c r="C6" s="11"/>
      <c r="D6" s="11">
        <v>360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2"/>
    </row>
    <row r="7" spans="1:22" ht="14.25">
      <c r="A7" s="10" t="s">
        <v>25</v>
      </c>
      <c r="B7" s="11">
        <v>44</v>
      </c>
      <c r="C7" s="11">
        <f>0.44*'[1]ΣΥΣΤΑΣΗ ΤΡΟΦΙΜΩΝ'!B98</f>
        <v>395.56</v>
      </c>
      <c r="D7" s="11" t="str">
        <f>'[1]ΣΥΣΤΑΣΗ ΤΡΟΦΙΜΩΝ'!C98</f>
        <v>tr</v>
      </c>
      <c r="E7" s="11">
        <f>0.44*'[1]ΣΥΣΤΑΣΗ ΤΡΟΦΙΜΩΝ'!D98</f>
        <v>0</v>
      </c>
      <c r="F7" s="11" t="str">
        <f>'[1]ΣΥΣΤΑΣΗ ΤΡΟΦΙΜΩΝ'!E98</f>
        <v>tr</v>
      </c>
      <c r="G7" s="11">
        <f>0.44*'[1]ΣΥΣΤΑΣΗ ΤΡΟΦΙΜΩΝ'!F98</f>
        <v>43.956</v>
      </c>
      <c r="H7" s="11">
        <f>0.44*'[1]ΣΥΣΤΑΣΗ ΤΡΟΦΙΜΩΝ'!G98</f>
        <v>0</v>
      </c>
      <c r="I7" s="11">
        <f>0.44*'[1]ΣΥΣΤΑΣΗ ΤΡΟΦΙΜΩΝ'!H98</f>
        <v>0</v>
      </c>
      <c r="J7" s="11">
        <f>0.44*'[1]ΣΥΣΤΑΣΗ ΤΡΟΦΙΜΩΝ'!I98</f>
        <v>0</v>
      </c>
      <c r="K7" s="11">
        <f>0.44*'[1]ΣΥΣΤΑΣΗ ΤΡΟΦΙΜΩΝ'!J98</f>
        <v>0</v>
      </c>
      <c r="L7" s="11" t="str">
        <f>'[1]ΣΥΣΤΑΣΗ ΤΡΟΦΙΜΩΝ'!K98</f>
        <v>tr</v>
      </c>
      <c r="M7" s="11" t="str">
        <f>'[1]ΣΥΣΤΑΣΗ ΤΡΟΦΙΜΩΝ'!L98</f>
        <v>tr</v>
      </c>
      <c r="N7" s="11" t="str">
        <f>'[1]ΣΥΣΤΑΣΗ ΤΡΟΦΙΜΩΝ'!M98</f>
        <v>tr</v>
      </c>
      <c r="O7" s="11" t="str">
        <f>'[1]ΣΥΣΤΑΣΗ ΤΡΟΦΙΜΩΝ'!N98</f>
        <v>tr</v>
      </c>
      <c r="P7" s="11" t="str">
        <f>'[1]ΣΥΣΤΑΣΗ ΤΡΟΦΙΜΩΝ'!O98</f>
        <v>tr</v>
      </c>
      <c r="Q7" s="11" t="str">
        <f>'[1]ΣΥΣΤΑΣΗ ΤΡΟΦΙΜΩΝ'!P98</f>
        <v>tr</v>
      </c>
      <c r="R7" s="11" t="str">
        <f>'[1]ΣΥΣΤΑΣΗ ΤΡΟΦΙΜΩΝ'!Q98</f>
        <v>tr</v>
      </c>
      <c r="S7" s="11" t="str">
        <f>'[1]ΣΥΣΤΑΣΗ ΤΡΟΦΙΜΩΝ'!R98</f>
        <v>tr</v>
      </c>
      <c r="T7" s="11" t="str">
        <f>'[1]ΣΥΣΤΑΣΗ ΤΡΟΦΙΜΩΝ'!S98</f>
        <v>tr</v>
      </c>
      <c r="U7" s="11" t="str">
        <f>'[1]ΣΥΣΤΑΣΗ ΤΡΟΦΙΜΩΝ'!T98</f>
        <v>tr</v>
      </c>
      <c r="V7" s="12" t="str">
        <f>'[1]ΣΥΣΤΑΣΗ ΤΡΟΦΙΜΩΝ'!U98</f>
        <v>tr</v>
      </c>
    </row>
    <row r="8" spans="1:22" ht="14.25">
      <c r="A8" s="10" t="s">
        <v>26</v>
      </c>
      <c r="B8" s="11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v>3600</v>
      </c>
      <c r="P8" s="11"/>
      <c r="Q8" s="11">
        <v>2400</v>
      </c>
      <c r="R8" s="11"/>
      <c r="S8" s="11"/>
      <c r="T8" s="11"/>
      <c r="U8" s="11"/>
      <c r="V8" s="12"/>
    </row>
    <row r="9" spans="1:22" ht="28.5">
      <c r="A9" s="10" t="s">
        <v>27</v>
      </c>
      <c r="B9" s="11">
        <v>500</v>
      </c>
      <c r="C9" s="11">
        <f>5*'[1]ΣΥΣΤΑΣΗ ΤΡΟΦΙΜΩΝ'!B9</f>
        <v>1280.5</v>
      </c>
      <c r="D9" s="11">
        <f>5*'[1]ΣΥΣΤΑΣΗ ΤΡΟΦΙΜΩΝ'!C9</f>
        <v>325</v>
      </c>
      <c r="E9" s="11">
        <f>5*'[1]ΣΥΣΤΑΣΗ ΤΡΟΦΙΜΩΝ'!D9</f>
        <v>15</v>
      </c>
      <c r="F9" s="11">
        <f>5*'[1]ΣΥΣΤΑΣΗ ΤΡΟΦΙΜΩΝ'!E9</f>
        <v>56.5</v>
      </c>
      <c r="G9" s="11">
        <f>5*'[1]ΣΥΣΤΑΣΗ ΤΡΟΦΙΜΩΝ'!F9</f>
        <v>110.5</v>
      </c>
      <c r="H9" s="11">
        <f>5*'[1]ΣΥΣΤΑΣΗ ΤΡΟΦΙΜΩΝ'!G9</f>
        <v>0</v>
      </c>
      <c r="I9" s="11">
        <f>5*'[1]ΣΥΣΤΑΣΗ ΤΡΟΦΙΜΩΝ'!H9</f>
        <v>15</v>
      </c>
      <c r="J9" s="11" t="s">
        <v>28</v>
      </c>
      <c r="K9" s="11" t="s">
        <v>28</v>
      </c>
      <c r="L9" s="11">
        <f>5*'[1]ΣΥΣΤΑΣΗ ΤΡΟΦΙΜΩΝ'!K9</f>
        <v>615</v>
      </c>
      <c r="M9" s="11">
        <f>5*'[1]ΣΥΣΤΑΣΗ ΤΡΟΦΙΜΩΝ'!L9</f>
        <v>771.5</v>
      </c>
      <c r="N9" s="11">
        <f>5*'[1]ΣΥΣΤΑΣΗ ΤΡΟΦΙΜΩΝ'!M9</f>
        <v>77.5</v>
      </c>
      <c r="O9" s="11">
        <f>5*'[1]ΣΥΣΤΑΣΗ ΤΡΟΦΙΜΩΝ'!N9</f>
        <v>1170</v>
      </c>
      <c r="P9" s="11" t="str">
        <f>'[1]ΣΥΣΤΑΣΗ ΤΡΟΦΙΜΩΝ'!O9</f>
        <v>tr</v>
      </c>
      <c r="Q9" s="11">
        <f>5*'[1]ΣΥΣΤΑΣΗ ΤΡΟΦΙΜΩΝ'!P9</f>
        <v>1734</v>
      </c>
      <c r="R9" s="11">
        <f>5*'[1]ΣΥΣΤΑΣΗ ΤΡΟΦΙΜΩΝ'!Q9</f>
        <v>771.5</v>
      </c>
      <c r="S9" s="11">
        <f>5*'[1]ΣΥΣΤΑΣΗ ΤΡΟΦΙΜΩΝ'!R9</f>
        <v>0.7000000000000001</v>
      </c>
      <c r="T9" s="11">
        <f>5*'[1]ΣΥΣΤΑΣΗ ΤΡΟΦΙΜΩΝ'!S9</f>
        <v>1.7000000000000002</v>
      </c>
      <c r="U9" s="11">
        <f>5*'[1]ΣΥΣΤΑΣΗ ΤΡΟΦΙΜΩΝ'!T9</f>
        <v>0.15</v>
      </c>
      <c r="V9" s="12" t="s">
        <v>28</v>
      </c>
    </row>
    <row r="10" spans="1:22" ht="14.25">
      <c r="A10" s="10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</row>
    <row r="11" spans="1:22" ht="14.25">
      <c r="A11" s="10" t="s">
        <v>30</v>
      </c>
      <c r="B11" s="11">
        <v>45</v>
      </c>
      <c r="C11" s="11">
        <f>0.45*'[1]ΣΥΣΤΑΣΗ ΤΡΟΦΙΜΩΝ'!B27</f>
        <v>189</v>
      </c>
      <c r="D11" s="11" t="str">
        <f>'[1]ΣΥΣΤΑΣΗ ΤΡΟΦΙΜΩΝ'!C27</f>
        <v>tr</v>
      </c>
      <c r="E11" s="11">
        <f>0.45*'[1]ΣΥΣΤΑΣΗ ΤΡΟΦΙΜΩΝ'!D27</f>
        <v>47.25</v>
      </c>
      <c r="F11" s="11" t="str">
        <f>'[1]ΣΥΣΤΑΣΗ ΤΡΟΦΙΜΩΝ'!E27</f>
        <v>tr</v>
      </c>
      <c r="G11" s="11">
        <f>0.45*'[1]ΣΥΣΤΑΣΗ ΤΡΟΦΙΜΩΝ'!F27</f>
        <v>0</v>
      </c>
      <c r="H11" s="11">
        <f>0.45*'[1]ΣΥΣΤΑΣΗ ΤΡΟΦΙΜΩΝ'!G27</f>
        <v>0</v>
      </c>
      <c r="I11" s="11">
        <f>0.45*'[1]ΣΥΣΤΑΣΗ ΤΡΟΦΙΜΩΝ'!H27</f>
        <v>0</v>
      </c>
      <c r="J11" s="11">
        <f>0.45*'[1]ΣΥΣΤΑΣΗ ΤΡΟΦΙΜΩΝ'!I27</f>
        <v>0</v>
      </c>
      <c r="K11" s="11">
        <f>0.45*'[1]ΣΥΣΤΑΣΗ ΤΡΟΦΙΜΩΝ'!J27</f>
        <v>47.25</v>
      </c>
      <c r="L11" s="11">
        <f>0.45*'[1]ΣΥΣΤΑΣΗ ΤΡΟΦΙΜΩΝ'!K27</f>
        <v>0.9</v>
      </c>
      <c r="M11" s="11" t="str">
        <f>'[1]ΣΥΣΤΑΣΗ ΤΡΟΦΙΜΩΝ'!L27</f>
        <v>tr</v>
      </c>
      <c r="N11" s="11" t="str">
        <f>'[1]ΣΥΣΤΑΣΗ ΤΡΟΦΙΜΩΝ'!M27</f>
        <v>tr</v>
      </c>
      <c r="O11" s="11">
        <f>0.45*'[1]ΣΥΣΤΑΣΗ ΤΡΟΦΙΜΩΝ'!N27</f>
        <v>0</v>
      </c>
      <c r="P11" s="11">
        <f>0.45*'[1]ΣΥΣΤΑΣΗ ΤΡΟΦΙΜΩΝ'!O27</f>
        <v>0</v>
      </c>
      <c r="Q11" s="11" t="str">
        <f>'[1]ΣΥΣΤΑΣΗ ΤΡΟΦΙΜΩΝ'!P27</f>
        <v>tr</v>
      </c>
      <c r="R11" s="11">
        <f>0.45*'[1]ΣΥΣΤΑΣΗ ΤΡΟΦΙΜΩΝ'!Q27</f>
        <v>0.9</v>
      </c>
      <c r="S11" s="11" t="str">
        <f>'[1]ΣΥΣΤΑΣΗ ΤΡΟΦΙΜΩΝ'!R27</f>
        <v>tr</v>
      </c>
      <c r="T11" s="11">
        <f>0.45*'[1]ΣΥΣΤΑΣΗ ΤΡΟΦΙΜΩΝ'!S27</f>
        <v>0.09000000000000001</v>
      </c>
      <c r="U11" s="11">
        <f>0.45*'[1]ΣΥΣΤΑΣΗ ΤΡΟΦΙΜΩΝ'!T27</f>
        <v>0.009000000000000001</v>
      </c>
      <c r="V11" s="12" t="str">
        <f>'[1]ΣΥΣΤΑΣΗ ΤΡΟΦΙΜΩΝ'!U27</f>
        <v>tr</v>
      </c>
    </row>
    <row r="12" spans="1:22" ht="14.25">
      <c r="A12" s="10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</row>
    <row r="13" spans="1:22" ht="14.25">
      <c r="A13" s="10" t="s">
        <v>32</v>
      </c>
      <c r="B13" s="11">
        <v>200</v>
      </c>
      <c r="C13" s="11">
        <f>2*'[1]ΣΥΣΤΑΣΗ ΤΡΟΦΙΜΩΝ'!B27</f>
        <v>840</v>
      </c>
      <c r="D13" s="11" t="str">
        <f>'[1]ΣΥΣΤΑΣΗ ΤΡΟΦΙΜΩΝ'!C27</f>
        <v>tr</v>
      </c>
      <c r="E13" s="11">
        <f>2*'[1]ΣΥΣΤΑΣΗ ΤΡΟΦΙΜΩΝ'!D27</f>
        <v>210</v>
      </c>
      <c r="F13" s="11" t="str">
        <f>'[1]ΣΥΣΤΑΣΗ ΤΡΟΦΙΜΩΝ'!E27</f>
        <v>tr</v>
      </c>
      <c r="G13" s="11">
        <f>2*'[1]ΣΥΣΤΑΣΗ ΤΡΟΦΙΜΩΝ'!F27</f>
        <v>0</v>
      </c>
      <c r="H13" s="11">
        <f>2*'[1]ΣΥΣΤΑΣΗ ΤΡΟΦΙΜΩΝ'!G27</f>
        <v>0</v>
      </c>
      <c r="I13" s="11">
        <f>2*'[1]ΣΥΣΤΑΣΗ ΤΡΟΦΙΜΩΝ'!H27</f>
        <v>0</v>
      </c>
      <c r="J13" s="11">
        <f>2*'[1]ΣΥΣΤΑΣΗ ΤΡΟΦΙΜΩΝ'!I27</f>
        <v>0</v>
      </c>
      <c r="K13" s="11">
        <f>2*'[1]ΣΥΣΤΑΣΗ ΤΡΟΦΙΜΩΝ'!J27</f>
        <v>210</v>
      </c>
      <c r="L13" s="11">
        <f>2*'[1]ΣΥΣΤΑΣΗ ΤΡΟΦΙΜΩΝ'!K27</f>
        <v>4</v>
      </c>
      <c r="M13" s="11" t="str">
        <f>'[1]ΣΥΣΤΑΣΗ ΤΡΟΦΙΜΩΝ'!L27</f>
        <v>tr</v>
      </c>
      <c r="N13" s="11" t="str">
        <f>'[1]ΣΥΣΤΑΣΗ ΤΡΟΦΙΜΩΝ'!M27</f>
        <v>tr</v>
      </c>
      <c r="O13" s="11">
        <f>2*'[1]ΣΥΣΤΑΣΗ ΤΡΟΦΙΜΩΝ'!N27</f>
        <v>0</v>
      </c>
      <c r="P13" s="11">
        <f>2*'[1]ΣΥΣΤΑΣΗ ΤΡΟΦΙΜΩΝ'!O27</f>
        <v>0</v>
      </c>
      <c r="Q13" s="11" t="str">
        <f>'[1]ΣΥΣΤΑΣΗ ΤΡΟΦΙΜΩΝ'!P27</f>
        <v>tr</v>
      </c>
      <c r="R13" s="11">
        <f>2*'[1]ΣΥΣΤΑΣΗ ΤΡΟΦΙΜΩΝ'!Q27</f>
        <v>4</v>
      </c>
      <c r="S13" s="11" t="str">
        <f>'[1]ΣΥΣΤΑΣΗ ΤΡΟΦΙΜΩΝ'!R27</f>
        <v>tr</v>
      </c>
      <c r="T13" s="11">
        <f>2*'[1]ΣΥΣΤΑΣΗ ΤΡΟΦΙΜΩΝ'!S27</f>
        <v>0.4</v>
      </c>
      <c r="U13" s="11">
        <f>2*'[1]ΣΥΣΤΑΣΗ ΤΡΟΦΙΜΩΝ'!T27</f>
        <v>0.04</v>
      </c>
      <c r="V13" s="12" t="str">
        <f>'[1]ΣΥΣΤΑΣΗ ΤΡΟΦΙΜΩΝ'!U27</f>
        <v>tr</v>
      </c>
    </row>
    <row r="14" spans="1:22" ht="14.25">
      <c r="A14" s="10" t="s">
        <v>33</v>
      </c>
      <c r="B14" s="11">
        <f>SUM(B5:B13)+0.19*1655-0.23*1655</f>
        <v>1588.8</v>
      </c>
      <c r="C14" s="11">
        <f>SUM(C5:C13)+0.19*1655*9</f>
        <v>7334.109999999999</v>
      </c>
      <c r="D14" s="11">
        <f>SUM(D5:D13)-0.23*1655</f>
        <v>374.34999999999997</v>
      </c>
      <c r="E14" s="11">
        <f>SUM(E5:E13)</f>
        <v>648.75</v>
      </c>
      <c r="F14" s="11">
        <f>SUM(F5:F13)</f>
        <v>114</v>
      </c>
      <c r="G14" s="11">
        <f>SUM(G5:G13)+0.19*1655</f>
        <v>475.906</v>
      </c>
      <c r="H14" s="11">
        <f aca="true" t="shared" si="0" ref="H14:V14">SUM(H5:H13)</f>
        <v>18.5</v>
      </c>
      <c r="I14" s="11">
        <f t="shared" si="0"/>
        <v>15</v>
      </c>
      <c r="J14" s="11">
        <f t="shared" si="0"/>
        <v>369.5</v>
      </c>
      <c r="K14" s="11">
        <f t="shared" si="0"/>
        <v>264.25</v>
      </c>
      <c r="L14" s="11">
        <f t="shared" si="0"/>
        <v>694.9</v>
      </c>
      <c r="M14" s="11">
        <f t="shared" si="0"/>
        <v>1371.5</v>
      </c>
      <c r="N14" s="11">
        <f t="shared" si="0"/>
        <v>232.5</v>
      </c>
      <c r="O14" s="11">
        <f t="shared" si="0"/>
        <v>4770</v>
      </c>
      <c r="P14" s="11">
        <f t="shared" si="0"/>
        <v>0</v>
      </c>
      <c r="Q14" s="11">
        <f t="shared" si="0"/>
        <v>4149</v>
      </c>
      <c r="R14" s="11">
        <f t="shared" si="0"/>
        <v>1426.4</v>
      </c>
      <c r="S14" s="11">
        <f t="shared" si="0"/>
        <v>8.2</v>
      </c>
      <c r="T14" s="11">
        <f t="shared" si="0"/>
        <v>6.69</v>
      </c>
      <c r="U14" s="11">
        <f t="shared" si="0"/>
        <v>1.0989999999999998</v>
      </c>
      <c r="V14" s="12">
        <f t="shared" si="0"/>
        <v>210</v>
      </c>
    </row>
    <row r="15" spans="1:22" ht="28.5">
      <c r="A15" s="13" t="s">
        <v>34</v>
      </c>
      <c r="B15" s="14">
        <v>100</v>
      </c>
      <c r="C15" s="14">
        <f aca="true" t="shared" si="1" ref="C15:V15">100*C14/$B$14</f>
        <v>461.6131671701913</v>
      </c>
      <c r="D15" s="14">
        <f t="shared" si="1"/>
        <v>23.561807653575027</v>
      </c>
      <c r="E15" s="14">
        <f t="shared" si="1"/>
        <v>40.832703927492446</v>
      </c>
      <c r="F15" s="14">
        <f t="shared" si="1"/>
        <v>7.17522658610272</v>
      </c>
      <c r="G15" s="14">
        <f t="shared" si="1"/>
        <v>29.95380161127895</v>
      </c>
      <c r="H15" s="14">
        <f t="shared" si="1"/>
        <v>1.1644008056394763</v>
      </c>
      <c r="I15" s="14">
        <f t="shared" si="1"/>
        <v>0.9441087613293052</v>
      </c>
      <c r="J15" s="14">
        <f t="shared" si="1"/>
        <v>23.256545820745217</v>
      </c>
      <c r="K15" s="14">
        <f t="shared" si="1"/>
        <v>16.632049345417926</v>
      </c>
      <c r="L15" s="14">
        <f t="shared" si="1"/>
        <v>43.737411883182276</v>
      </c>
      <c r="M15" s="14">
        <f t="shared" si="1"/>
        <v>86.3230110775428</v>
      </c>
      <c r="N15" s="14">
        <f t="shared" si="1"/>
        <v>14.63368580060423</v>
      </c>
      <c r="O15" s="14">
        <f t="shared" si="1"/>
        <v>300.22658610271907</v>
      </c>
      <c r="P15" s="14">
        <f t="shared" si="1"/>
        <v>0</v>
      </c>
      <c r="Q15" s="14">
        <f t="shared" si="1"/>
        <v>261.1404833836858</v>
      </c>
      <c r="R15" s="14">
        <f t="shared" si="1"/>
        <v>89.77844914400806</v>
      </c>
      <c r="S15" s="14">
        <f t="shared" si="1"/>
        <v>0.5161127895266867</v>
      </c>
      <c r="T15" s="14">
        <f t="shared" si="1"/>
        <v>0.4210725075528701</v>
      </c>
      <c r="U15" s="14">
        <f t="shared" si="1"/>
        <v>0.06917170191339374</v>
      </c>
      <c r="V15" s="15">
        <f t="shared" si="1"/>
        <v>13.217522658610273</v>
      </c>
    </row>
    <row r="16" spans="1:47" ht="14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22" ht="14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45">
      <c r="A19" s="18"/>
      <c r="B19" s="19" t="s">
        <v>35</v>
      </c>
      <c r="C19" s="5" t="s">
        <v>36</v>
      </c>
      <c r="D19" s="5" t="s">
        <v>37</v>
      </c>
      <c r="E19" s="5" t="s">
        <v>38</v>
      </c>
      <c r="F19" s="5" t="s">
        <v>39</v>
      </c>
      <c r="G19" s="5" t="s">
        <v>40</v>
      </c>
      <c r="H19" s="5" t="s">
        <v>41</v>
      </c>
      <c r="I19" s="5" t="s">
        <v>42</v>
      </c>
      <c r="J19" s="5" t="s">
        <v>43</v>
      </c>
      <c r="K19" s="5" t="s">
        <v>44</v>
      </c>
      <c r="L19" s="5" t="s">
        <v>45</v>
      </c>
      <c r="M19" s="5" t="s">
        <v>46</v>
      </c>
      <c r="N19" s="5" t="s">
        <v>47</v>
      </c>
      <c r="O19" s="5" t="s">
        <v>48</v>
      </c>
      <c r="P19" s="5" t="s">
        <v>49</v>
      </c>
      <c r="Q19" s="5" t="s">
        <v>50</v>
      </c>
      <c r="R19" s="5" t="s">
        <v>51</v>
      </c>
      <c r="S19" s="5" t="s">
        <v>52</v>
      </c>
      <c r="T19" s="5" t="s">
        <v>53</v>
      </c>
      <c r="U19" s="6" t="s">
        <v>54</v>
      </c>
      <c r="V19" s="3"/>
    </row>
    <row r="20" spans="1:22" ht="14.25">
      <c r="A20" s="7" t="s">
        <v>23</v>
      </c>
      <c r="B20" s="8">
        <f>5*'[1]ΣΥΣΤΑΣΗ ΤΡΟΦΙΜΩΝ'!V6</f>
        <v>0</v>
      </c>
      <c r="C20" s="8">
        <f>5*'[1]ΣΥΣΤΑΣΗ ΤΡΟΦΙΜΩΝ'!W6*0.75</f>
        <v>0.375</v>
      </c>
      <c r="D20" s="8">
        <f>5*'[1]ΣΥΣΤΑΣΗ ΤΡΟΦΙΜΩΝ'!X6*0.9</f>
        <v>0.135</v>
      </c>
      <c r="E20" s="8">
        <f>5*'[1]ΣΥΣΤΑΣΗ ΤΡΟΦΙΜΩΝ'!Y6</f>
        <v>0</v>
      </c>
      <c r="F20" s="8">
        <f>5*'[1]ΣΥΣΤΑΣΗ ΤΡΟΦΙΜΩΝ'!Z6*0.9</f>
        <v>3.15</v>
      </c>
      <c r="G20" s="8">
        <f>5*'[1]ΣΥΣΤΑΣΗ ΤΡΟΦΙΜΩΝ'!AA6*0.9</f>
        <v>0.675</v>
      </c>
      <c r="H20" s="8">
        <f>5*'[1]ΣΥΣΤΑΣΗ ΤΡΟΦΙΜΩΝ'!AB6</f>
        <v>0</v>
      </c>
      <c r="I20" s="8">
        <f>5*'[1]ΣΥΣΤΑΣΗ ΤΡΟΦΙΜΩΝ'!AC6*0.65</f>
        <v>100.75</v>
      </c>
      <c r="J20" s="8">
        <f>5*'[1]ΣΥΣΤΑΣΗ ΤΡΟΦΙΜΩΝ'!AD6</f>
        <v>0</v>
      </c>
      <c r="K20" s="8">
        <f>5*'[1]ΣΥΣΤΑΣΗ ΤΡΟΦΙΜΩΝ'!AE6</f>
        <v>0</v>
      </c>
      <c r="L20" s="8">
        <f>5*'[1]ΣΥΣΤΑΣΗ ΤΡΟΦΙΜΩΝ'!AF6</f>
        <v>0</v>
      </c>
      <c r="M20" s="8">
        <f>5*'[1]ΣΥΣΤΑΣΗ ΤΡΟΦΙΜΩΝ'!AG6</f>
        <v>1.5</v>
      </c>
      <c r="N20" s="8">
        <f>'[1]ΣΥΣΤΑΣΗ ΤΡΟΦΙΜΩΝ'!AH6</f>
        <v>3.501945525291829</v>
      </c>
      <c r="O20" s="8">
        <f>'[1]ΣΥΣΤΑΣΗ ΤΡΟΦΙΜΩΝ'!AI6</f>
        <v>12.784880489160644</v>
      </c>
      <c r="P20" s="8">
        <f>'[1]ΣΥΣΤΑΣΗ ΤΡΟΦΙΜΩΝ'!AJ6</f>
        <v>83.71317398554753</v>
      </c>
      <c r="Q20" s="8">
        <f>'[1]ΣΥΣΤΑΣΗ ΤΡΟΦΙΜΩΝ'!AK6</f>
        <v>0.500277932184547</v>
      </c>
      <c r="R20" s="8">
        <f>'[1]ΣΥΣΤΑΣΗ ΤΡΟΦΙΜΩΝ'!AL6</f>
        <v>1.556420233463035</v>
      </c>
      <c r="S20" s="8">
        <f>5*'[1]ΣΥΣΤΑΣΗ ΤΡΟΦΙΜΩΝ'!AM6</f>
        <v>1</v>
      </c>
      <c r="T20" s="8">
        <f>5*'[1]ΣΥΣΤΑΣΗ ΤΡΟΦΙΜΩΝ'!AN6</f>
        <v>0.5</v>
      </c>
      <c r="U20" s="9">
        <f>5*'[1]ΣΥΣΤΑΣΗ ΤΡΟΦΙΜΩΝ'!AO6</f>
        <v>3</v>
      </c>
      <c r="V20" s="17"/>
    </row>
    <row r="21" spans="1:22" ht="14.25">
      <c r="A21" s="10" t="s">
        <v>24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  <c r="V21" s="17"/>
    </row>
    <row r="22" spans="1:22" ht="14.25">
      <c r="A22" s="10" t="s">
        <v>25</v>
      </c>
      <c r="B22" s="11" t="str">
        <f>'[1]ΣΥΣΤΑΣΗ ΤΡΟΦΙΜΩΝ'!V98</f>
        <v>n</v>
      </c>
      <c r="C22" s="11" t="str">
        <f>'[1]ΣΥΣΤΑΣΗ ΤΡΟΦΙΜΩΝ'!W98</f>
        <v>tr</v>
      </c>
      <c r="D22" s="11" t="str">
        <f>'[1]ΣΥΣΤΑΣΗ ΤΡΟΦΙΜΩΝ'!X98</f>
        <v>tr</v>
      </c>
      <c r="E22" s="11" t="str">
        <f>'[1]ΣΥΣΤΑΣΗ ΤΡΟΦΙΜΩΝ'!Y98</f>
        <v>tr</v>
      </c>
      <c r="F22" s="11" t="str">
        <f>'[1]ΣΥΣΤΑΣΗ ΤΡΟΦΙΜΩΝ'!Z98</f>
        <v>tr</v>
      </c>
      <c r="G22" s="11" t="str">
        <f>'[1]ΣΥΣΤΑΣΗ ΤΡΟΦΙΜΩΝ'!AA98</f>
        <v>tr</v>
      </c>
      <c r="H22" s="11">
        <f>'[1]ΣΥΣΤΑΣΗ ΤΡΟΦΙΜΩΝ'!AB98</f>
        <v>0</v>
      </c>
      <c r="I22" s="11" t="str">
        <f>'[1]ΣΥΣΤΑΣΗ ΤΡΟΦΙΜΩΝ'!AC98</f>
        <v>tr</v>
      </c>
      <c r="J22" s="11">
        <f>0.44*'[1]ΣΥΣΤΑΣΗ ΤΡΟΦΙΜΩΝ'!AD98</f>
        <v>0</v>
      </c>
      <c r="K22" s="11">
        <f>0.44*'[1]ΣΥΣΤΑΣΗ ΤΡΟΦΙΜΩΝ'!AE98</f>
        <v>0</v>
      </c>
      <c r="L22" s="11">
        <f>0.44*'[1]ΣΥΣΤΑΣΗ ΤΡΟΦΙΜΩΝ'!AF98</f>
        <v>0</v>
      </c>
      <c r="M22" s="11">
        <f>0.44*'[1]ΣΥΣΤΑΣΗ ΤΡΟΦΙΜΩΝ'!AG98</f>
        <v>6.6704</v>
      </c>
      <c r="N22" s="11">
        <f>'[1]ΣΥΣΤΑΣΗ ΤΡΟΦΙΜΩΝ'!AH98</f>
        <v>100.0111234705228</v>
      </c>
      <c r="O22" s="11">
        <v>0</v>
      </c>
      <c r="P22" s="11">
        <f>'[1]ΣΥΣΤΑΣΗ ΤΡΟΦΙΜΩΝ'!AJ98</f>
        <v>0</v>
      </c>
      <c r="Q22" s="11">
        <f>'[1]ΣΥΣΤΑΣΗ ΤΡΟΦΙΜΩΝ'!AK98</f>
        <v>18.82091212458287</v>
      </c>
      <c r="R22" s="11">
        <f>'[1]ΣΥΣΤΑΣΗ ΤΡΟΦΙΜΩΝ'!AL98</f>
        <v>0</v>
      </c>
      <c r="S22" s="11">
        <f>0.44*'[1]ΣΥΣΤΑΣΗ ΤΡΟΦΙΜΩΝ'!AM98</f>
        <v>8.272</v>
      </c>
      <c r="T22" s="11">
        <f>0.44*'[1]ΣΥΣΤΑΣΗ ΤΡΟΦΙΜΩΝ'!AN98</f>
        <v>21.032</v>
      </c>
      <c r="U22" s="12">
        <f>0.44*'[1]ΣΥΣΤΑΣΗ ΤΡΟΦΙΜΩΝ'!AO98</f>
        <v>12.540000000000001</v>
      </c>
      <c r="V22" s="17"/>
    </row>
    <row r="23" spans="1:22" ht="14.25">
      <c r="A23" s="1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  <c r="V23" s="17"/>
    </row>
    <row r="24" spans="1:22" ht="28.5">
      <c r="A24" s="10" t="s">
        <v>27</v>
      </c>
      <c r="B24" s="11" t="s">
        <v>28</v>
      </c>
      <c r="C24" s="11" t="s">
        <v>28</v>
      </c>
      <c r="D24" s="11" t="s">
        <v>28</v>
      </c>
      <c r="E24" s="11" t="s">
        <v>28</v>
      </c>
      <c r="F24" s="11" t="s">
        <v>28</v>
      </c>
      <c r="G24" s="11" t="s">
        <v>28</v>
      </c>
      <c r="H24" s="11" t="s">
        <v>28</v>
      </c>
      <c r="I24" s="11" t="s">
        <v>28</v>
      </c>
      <c r="J24" s="11" t="s">
        <v>28</v>
      </c>
      <c r="K24" s="11" t="s">
        <v>28</v>
      </c>
      <c r="L24" s="11" t="s">
        <v>28</v>
      </c>
      <c r="M24" s="11" t="s">
        <v>28</v>
      </c>
      <c r="N24" s="11">
        <f>'[1]ΣΥΣΤΑΣΗ ΤΡΟΦΙΜΩΝ'!AH9</f>
        <v>77.66497461928934</v>
      </c>
      <c r="O24" s="11">
        <f>'[1]ΣΥΣΤΑΣΗ ΤΡΟΦΙΜΩΝ'!AI9</f>
        <v>17.64935572042171</v>
      </c>
      <c r="P24" s="11">
        <f>'[1]ΣΥΣΤΑΣΗ ΤΡΟΦΙΜΩΝ'!AJ9</f>
        <v>4.68566966028895</v>
      </c>
      <c r="Q24" s="11">
        <f>'[1]ΣΥΣΤΑΣΗ ΤΡΟΦΙΜΩΝ'!AK9</f>
        <v>0</v>
      </c>
      <c r="R24" s="11">
        <f>'[1]ΣΥΣΤΑΣΗ ΤΡΟΦΙΜΩΝ'!AL9</f>
        <v>0</v>
      </c>
      <c r="S24" s="11" t="s">
        <v>28</v>
      </c>
      <c r="T24" s="11" t="s">
        <v>28</v>
      </c>
      <c r="U24" s="12" t="s">
        <v>28</v>
      </c>
      <c r="V24" s="17"/>
    </row>
    <row r="25" spans="1:22" ht="14.25">
      <c r="A25" s="10" t="s">
        <v>29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2"/>
      <c r="V25" s="17"/>
    </row>
    <row r="26" spans="1:22" ht="14.25">
      <c r="A26" s="10" t="s">
        <v>30</v>
      </c>
      <c r="B26" s="11" t="str">
        <f>'[1]ΣΥΣΤΑΣΗ ΤΡΟΦΙΜΩΝ'!V27</f>
        <v>tr</v>
      </c>
      <c r="C26" s="11">
        <f>0.45*'[1]ΣΥΣΤΑΣΗ ΤΡΟΦΙΜΩΝ'!W27</f>
        <v>0</v>
      </c>
      <c r="D26" s="11">
        <f>0.45*'[1]ΣΥΣΤΑΣΗ ΤΡΟΦΙΜΩΝ'!X27</f>
        <v>0</v>
      </c>
      <c r="E26" s="11">
        <f>0.45*'[1]ΣΥΣΤΑΣΗ ΤΡΟΦΙΜΩΝ'!Y27</f>
        <v>0</v>
      </c>
      <c r="F26" s="11">
        <f>0.45*'[1]ΣΥΣΤΑΣΗ ΤΡΟΦΙΜΩΝ'!Z27</f>
        <v>0</v>
      </c>
      <c r="G26" s="11">
        <f>0.45*'[1]ΣΥΣΤΑΣΗ ΤΡΟΦΙΜΩΝ'!AA27</f>
        <v>0</v>
      </c>
      <c r="H26" s="11">
        <f>0.45*'[1]ΣΥΣΤΑΣΗ ΤΡΟΦΙΜΩΝ'!AB27</f>
        <v>0</v>
      </c>
      <c r="I26" s="11">
        <f>0.45*'[1]ΣΥΣΤΑΣΗ ΤΡΟΦΙΜΩΝ'!AC27</f>
        <v>0</v>
      </c>
      <c r="J26" s="11">
        <f>0.45*'[1]ΣΥΣΤΑΣΗ ΤΡΟΦΙΜΩΝ'!AD27</f>
        <v>0</v>
      </c>
      <c r="K26" s="11">
        <f>0.45*'[1]ΣΥΣΤΑΣΗ ΤΡΟΦΙΜΩΝ'!AE27</f>
        <v>0</v>
      </c>
      <c r="L26" s="11">
        <f>0.45*'[1]ΣΥΣΤΑΣΗ ΤΡΟΦΙΜΩΝ'!AF27</f>
        <v>0</v>
      </c>
      <c r="M26" s="11">
        <f>0.45*'[1]ΣΥΣΤΑΣΗ ΤΡΟΦΙΜΩΝ'!AG27</f>
        <v>0</v>
      </c>
      <c r="N26" s="11">
        <f>'[1]ΣΥΣΤΑΣΗ ΤΡΟΦΙΜΩΝ'!AH27</f>
        <v>0</v>
      </c>
      <c r="O26" s="11">
        <v>0</v>
      </c>
      <c r="P26" s="11">
        <f>'[1]ΣΥΣΤΑΣΗ ΤΡΟΦΙΜΩΝ'!AJ27</f>
        <v>100</v>
      </c>
      <c r="Q26" s="11">
        <f>'[1]ΣΥΣΤΑΣΗ ΤΡΟΦΙΜΩΝ'!AK27</f>
        <v>0</v>
      </c>
      <c r="R26" s="11">
        <f>'[1]ΣΥΣΤΑΣΗ ΤΡΟΦΙΜΩΝ'!AL27</f>
        <v>100</v>
      </c>
      <c r="S26" s="11">
        <f>'[1]ΣΥΣΤΑΣΗ ΤΡΟΦΙΜΩΝ'!AM27</f>
        <v>0</v>
      </c>
      <c r="T26" s="11">
        <f>0.45*'[1]ΣΥΣΤΑΣΗ ΤΡΟΦΙΜΩΝ'!AN27</f>
        <v>0</v>
      </c>
      <c r="U26" s="12">
        <f>0.45*'[1]ΣΥΣΤΑΣΗ ΤΡΟΦΙΜΩΝ'!AO27</f>
        <v>0</v>
      </c>
      <c r="V26" s="17"/>
    </row>
    <row r="27" spans="1:22" ht="14.25">
      <c r="A27" s="10" t="s">
        <v>31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  <c r="V27" s="17"/>
    </row>
    <row r="28" spans="1:22" ht="14.25">
      <c r="A28" s="10" t="s">
        <v>32</v>
      </c>
      <c r="B28" s="11" t="str">
        <f>'[1]ΣΥΣΤΑΣΗ ΤΡΟΦΙΜΩΝ'!V27</f>
        <v>tr</v>
      </c>
      <c r="C28" s="11">
        <f>2*'[1]ΣΥΣΤΑΣΗ ΤΡΟΦΙΜΩΝ'!W27</f>
        <v>0</v>
      </c>
      <c r="D28" s="11">
        <f>2*'[1]ΣΥΣΤΑΣΗ ΤΡΟΦΙΜΩΝ'!X27</f>
        <v>0</v>
      </c>
      <c r="E28" s="11">
        <f>2*'[1]ΣΥΣΤΑΣΗ ΤΡΟΦΙΜΩΝ'!Y27</f>
        <v>0</v>
      </c>
      <c r="F28" s="11">
        <f>2*'[1]ΣΥΣΤΑΣΗ ΤΡΟΦΙΜΩΝ'!Z27</f>
        <v>0</v>
      </c>
      <c r="G28" s="11">
        <f>2*'[1]ΣΥΣΤΑΣΗ ΤΡΟΦΙΜΩΝ'!AA27</f>
        <v>0</v>
      </c>
      <c r="H28" s="11">
        <f>2*'[1]ΣΥΣΤΑΣΗ ΤΡΟΦΙΜΩΝ'!AB27</f>
        <v>0</v>
      </c>
      <c r="I28" s="11">
        <f>2*'[1]ΣΥΣΤΑΣΗ ΤΡΟΦΙΜΩΝ'!AC27</f>
        <v>0</v>
      </c>
      <c r="J28" s="11">
        <f>2*'[1]ΣΥΣΤΑΣΗ ΤΡΟΦΙΜΩΝ'!AD27</f>
        <v>0</v>
      </c>
      <c r="K28" s="11">
        <f>2*'[1]ΣΥΣΤΑΣΗ ΤΡΟΦΙΜΩΝ'!AE27</f>
        <v>0</v>
      </c>
      <c r="L28" s="11">
        <f>2*'[1]ΣΥΣΤΑΣΗ ΤΡΟΦΙΜΩΝ'!AF27</f>
        <v>0</v>
      </c>
      <c r="M28" s="11">
        <f>2*'[1]ΣΥΣΤΑΣΗ ΤΡΟΦΙΜΩΝ'!AG27</f>
        <v>0</v>
      </c>
      <c r="N28" s="11">
        <f>'[1]ΣΥΣΤΑΣΗ ΤΡΟΦΙΜΩΝ'!AH27</f>
        <v>0</v>
      </c>
      <c r="O28" s="11">
        <v>0</v>
      </c>
      <c r="P28" s="11">
        <f>'[1]ΣΥΣΤΑΣΗ ΤΡΟΦΙΜΩΝ'!AJ27</f>
        <v>100</v>
      </c>
      <c r="Q28" s="11">
        <f>'[1]ΣΥΣΤΑΣΗ ΤΡΟΦΙΜΩΝ'!AK27</f>
        <v>0</v>
      </c>
      <c r="R28" s="11">
        <f>'[1]ΣΥΣΤΑΣΗ ΤΡΟΦΙΜΩΝ'!AL27</f>
        <v>100</v>
      </c>
      <c r="S28" s="11">
        <f>2*'[1]ΣΥΣΤΑΣΗ ΤΡΟΦΙΜΩΝ'!AM27</f>
        <v>0</v>
      </c>
      <c r="T28" s="11">
        <f>2*'[1]ΣΥΣΤΑΣΗ ΤΡΟΦΙΜΩΝ'!AN27</f>
        <v>0</v>
      </c>
      <c r="U28" s="12">
        <f>2*'[1]ΣΥΣΤΑΣΗ ΤΡΟΦΙΜΩΝ'!AO27</f>
        <v>0</v>
      </c>
      <c r="V28" s="17"/>
    </row>
    <row r="29" spans="1:22" ht="14.25">
      <c r="A29" s="10" t="s">
        <v>33</v>
      </c>
      <c r="B29" s="11">
        <f aca="true" t="shared" si="2" ref="B29:M29">SUM(B20:B28)</f>
        <v>0</v>
      </c>
      <c r="C29" s="11">
        <f t="shared" si="2"/>
        <v>0.375</v>
      </c>
      <c r="D29" s="11">
        <f t="shared" si="2"/>
        <v>0.135</v>
      </c>
      <c r="E29" s="11">
        <f t="shared" si="2"/>
        <v>0</v>
      </c>
      <c r="F29" s="11">
        <f t="shared" si="2"/>
        <v>3.15</v>
      </c>
      <c r="G29" s="11">
        <f t="shared" si="2"/>
        <v>0.675</v>
      </c>
      <c r="H29" s="11">
        <f t="shared" si="2"/>
        <v>0</v>
      </c>
      <c r="I29" s="11">
        <f t="shared" si="2"/>
        <v>100.75</v>
      </c>
      <c r="J29" s="11">
        <f t="shared" si="2"/>
        <v>0</v>
      </c>
      <c r="K29" s="11">
        <f t="shared" si="2"/>
        <v>0</v>
      </c>
      <c r="L29" s="11">
        <f t="shared" si="2"/>
        <v>0</v>
      </c>
      <c r="M29" s="11">
        <f t="shared" si="2"/>
        <v>8.1704</v>
      </c>
      <c r="N29" s="20">
        <f>G14*9*100/C14</f>
        <v>58.400460314884846</v>
      </c>
      <c r="O29" s="20">
        <f>4*F14*100/C14</f>
        <v>6.217523325938663</v>
      </c>
      <c r="P29" s="20">
        <f>4*E14*100/C14</f>
        <v>35.38261629563779</v>
      </c>
      <c r="Q29" s="20">
        <f>S29*9*100/C14</f>
        <v>1.1378067686467754</v>
      </c>
      <c r="R29" s="20">
        <f>4*K14*100/C14</f>
        <v>14.412109990169226</v>
      </c>
      <c r="S29" s="11">
        <f>SUM(S20:S28)</f>
        <v>9.272</v>
      </c>
      <c r="T29" s="11">
        <f>SUM(T20:T28)</f>
        <v>21.532</v>
      </c>
      <c r="U29" s="12">
        <f>SUM(U20:U28)</f>
        <v>15.540000000000001</v>
      </c>
      <c r="V29" s="17"/>
    </row>
    <row r="30" spans="1:22" ht="28.5">
      <c r="A30" s="13" t="s">
        <v>34</v>
      </c>
      <c r="B30" s="14">
        <f aca="true" t="shared" si="3" ref="B30:M30">100*B29/$B$14</f>
        <v>0</v>
      </c>
      <c r="C30" s="14">
        <f t="shared" si="3"/>
        <v>0.02360271903323263</v>
      </c>
      <c r="D30" s="14">
        <f t="shared" si="3"/>
        <v>0.008496978851963747</v>
      </c>
      <c r="E30" s="14">
        <f t="shared" si="3"/>
        <v>0</v>
      </c>
      <c r="F30" s="14">
        <f t="shared" si="3"/>
        <v>0.19826283987915408</v>
      </c>
      <c r="G30" s="14">
        <f t="shared" si="3"/>
        <v>0.04248489425981873</v>
      </c>
      <c r="H30" s="14">
        <f t="shared" si="3"/>
        <v>0</v>
      </c>
      <c r="I30" s="14">
        <f t="shared" si="3"/>
        <v>6.341263846928499</v>
      </c>
      <c r="J30" s="14">
        <f t="shared" si="3"/>
        <v>0</v>
      </c>
      <c r="K30" s="14">
        <f t="shared" si="3"/>
        <v>0</v>
      </c>
      <c r="L30" s="14">
        <f t="shared" si="3"/>
        <v>0</v>
      </c>
      <c r="M30" s="14">
        <f t="shared" si="3"/>
        <v>0.5142497482376637</v>
      </c>
      <c r="N30" s="14"/>
      <c r="O30" s="14"/>
      <c r="P30" s="14"/>
      <c r="Q30" s="14"/>
      <c r="R30" s="14"/>
      <c r="S30" s="14">
        <f>100*S29/$B$14</f>
        <v>0.5835850956696879</v>
      </c>
      <c r="T30" s="14">
        <f>100*T29/$B$14</f>
        <v>1.355236656596173</v>
      </c>
      <c r="U30" s="15">
        <f>100*U29/$B$14</f>
        <v>0.9780966767371602</v>
      </c>
      <c r="V30" s="17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2011-08-05T06:59:36Z</dcterms:created>
  <dcterms:modified xsi:type="dcterms:W3CDTF">2011-08-05T06:59:50Z</dcterms:modified>
  <cp:category/>
  <cp:version/>
  <cp:contentType/>
  <cp:contentStatus/>
</cp:coreProperties>
</file>